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  <sheet state="visible" name="Xanthus" sheetId="2" r:id="rId6"/>
    <sheet state="visible" name="CL_alpha against theory" sheetId="3" r:id="rId7"/>
    <sheet state="visible" name="CL_alpha_fullbody" sheetId="4" r:id="rId8"/>
    <sheet state="visible" name="Copy of CL_alpha_fullbody" sheetId="5" r:id="rId9"/>
  </sheets>
  <definedNames/>
  <calcPr/>
</workbook>
</file>

<file path=xl/sharedStrings.xml><?xml version="1.0" encoding="utf-8"?>
<sst xmlns="http://schemas.openxmlformats.org/spreadsheetml/2006/main" count="134" uniqueCount="55">
  <si>
    <t>trial_num</t>
  </si>
  <si>
    <t>tab_angle</t>
  </si>
  <si>
    <t xml:space="preserve">Mach </t>
  </si>
  <si>
    <t>altitude (ft)</t>
  </si>
  <si>
    <t>air_density (kg/m^3)</t>
  </si>
  <si>
    <t>temp (K)</t>
  </si>
  <si>
    <t>Control Tab Cl_26</t>
  </si>
  <si>
    <t>Estimated Area (m^2)</t>
  </si>
  <si>
    <t>lift_26</t>
  </si>
  <si>
    <t>distance(m)</t>
  </si>
  <si>
    <t>expected torque servo(N*m)</t>
  </si>
  <si>
    <t>Control Tab Cl_25</t>
  </si>
  <si>
    <t>Lift_25</t>
  </si>
  <si>
    <t>distnace_rocket_26</t>
  </si>
  <si>
    <t>distnace_rocket_27</t>
  </si>
  <si>
    <t>rocket_t_26</t>
  </si>
  <si>
    <t>rocket_t_25</t>
  </si>
  <si>
    <t>torque_rocket</t>
  </si>
  <si>
    <t>Cmx</t>
  </si>
  <si>
    <t>velocity</t>
  </si>
  <si>
    <t>q</t>
  </si>
  <si>
    <t>cmx_lift</t>
  </si>
  <si>
    <t>Notes:  9 mach numbers + 6 angles = 54 points</t>
  </si>
  <si>
    <t>There will be 6 different project files with 9 forks in each for every mach number</t>
  </si>
  <si>
    <t>tab_angle_rad</t>
  </si>
  <si>
    <t>Tab Area (m^2)</t>
  </si>
  <si>
    <t>Arm Length (m)</t>
  </si>
  <si>
    <t>CMx_raw</t>
  </si>
  <si>
    <t>CMx</t>
  </si>
  <si>
    <t>CL</t>
  </si>
  <si>
    <t>CL_alpha</t>
  </si>
  <si>
    <t>Pred_Cl_alpha</t>
  </si>
  <si>
    <t>Mx</t>
  </si>
  <si>
    <t>Tau_servo</t>
  </si>
  <si>
    <t>Real Cla</t>
  </si>
  <si>
    <t>Corrected CL</t>
  </si>
  <si>
    <t>CL_alpha_true</t>
  </si>
  <si>
    <t>CL_alpha_analytic</t>
  </si>
  <si>
    <t>CL_alpha_Helmbold</t>
  </si>
  <si>
    <t>transonic is tuff</t>
  </si>
  <si>
    <t>--------------------</t>
  </si>
  <si>
    <t>----</t>
  </si>
  <si>
    <t>-----</t>
  </si>
  <si>
    <t>Ref quantities</t>
  </si>
  <si>
    <t>Area (m^2)</t>
  </si>
  <si>
    <t>-</t>
  </si>
  <si>
    <t>Mach</t>
  </si>
  <si>
    <t>CMx_alpha</t>
  </si>
  <si>
    <t>CMx_intercept</t>
  </si>
  <si>
    <t>Sref (tab area)</t>
  </si>
  <si>
    <t>Cref (tab mom. arm)</t>
  </si>
  <si>
    <t>Sscale</t>
  </si>
  <si>
    <t>Cscale</t>
  </si>
  <si>
    <t>Ntab</t>
  </si>
  <si>
    <t>Tau_on_Tab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</si>
</sst>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0"/>
  </numFmts>
  <fonts count="5">
    <font>
      <sz val="10.0"/>
      <color rgb="FF000000"/>
      <name val="Arial"/>
      <scheme val="minor"/>
    </font>
    <font>
      <color theme="1"/>
      <name val="Arial"/>
      <scheme val="minor"/>
    </font>
    <font>
      <sz val="10.0"/>
      <color rgb="FF000000"/>
      <name val="-apple-system"/>
    </font>
    <font>
      <color theme="1"/>
      <name val="Inherit"/>
    </font>
    <font>
      <b/>
      <color theme="1"/>
      <name val="Arial"/>
      <scheme val="minor"/>
    </font>
  </fonts>
  <fills count="10">
    <fill>
      <patternFill patternType="none"/>
    </fill>
    <fill>
      <patternFill patternType="lightGray"/>
    </fill>
    <fill>
      <patternFill patternType="solid">
        <fgColor rgb="FFFFE599"/>
        <bgColor rgb="FFFFE599"/>
      </patternFill>
    </fill>
    <fill>
      <patternFill patternType="solid">
        <fgColor rgb="FFB7D7A8"/>
        <bgColor rgb="FFB7D7A8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FAFAFA"/>
        <bgColor rgb="FFFAFAFA"/>
      </patternFill>
    </fill>
    <fill>
      <patternFill patternType="solid">
        <fgColor rgb="FFEA9999"/>
        <bgColor rgb="FFEA9999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</fills>
  <borders count="2">
    <border/>
    <border>
      <right style="thin">
        <color rgb="FFF0F0F0"/>
      </right>
      <bottom style="thin">
        <color rgb="FFF0F0F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 readingOrder="0"/>
    </xf>
    <xf borderId="0" fillId="2" fontId="1" numFmtId="0" xfId="0" applyAlignment="1" applyFill="1" applyFont="1">
      <alignment readingOrder="0"/>
    </xf>
    <xf borderId="0" fillId="3" fontId="1" numFmtId="0" xfId="0" applyAlignment="1" applyFill="1" applyFont="1">
      <alignment readingOrder="0"/>
    </xf>
    <xf borderId="0" fillId="0" fontId="1" numFmtId="0" xfId="0" applyFont="1"/>
    <xf borderId="0" fillId="2" fontId="1" numFmtId="0" xfId="0" applyFont="1"/>
    <xf borderId="0" fillId="4" fontId="1" numFmtId="0" xfId="0" applyAlignment="1" applyFill="1" applyFont="1">
      <alignment readingOrder="0"/>
    </xf>
    <xf borderId="0" fillId="5" fontId="2" numFmtId="0" xfId="0" applyAlignment="1" applyFill="1" applyFont="1">
      <alignment horizontal="center" readingOrder="0"/>
    </xf>
    <xf borderId="1" fillId="6" fontId="2" numFmtId="0" xfId="0" applyAlignment="1" applyBorder="1" applyFill="1" applyFont="1">
      <alignment horizontal="center" readingOrder="0" shrinkToFit="0" wrapText="1"/>
    </xf>
    <xf borderId="0" fillId="0" fontId="3" numFmtId="0" xfId="0" applyAlignment="1" applyFont="1">
      <alignment horizontal="center" readingOrder="0"/>
    </xf>
    <xf borderId="0" fillId="0" fontId="1" numFmtId="0" xfId="0" applyAlignment="1" applyFont="1">
      <alignment horizontal="center"/>
    </xf>
    <xf borderId="0" fillId="0" fontId="4" numFmtId="0" xfId="0" applyAlignment="1" applyFont="1">
      <alignment horizontal="center" readingOrder="0"/>
    </xf>
    <xf borderId="0" fillId="0" fontId="4" numFmtId="164" xfId="0" applyAlignment="1" applyFont="1" applyNumberForma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3" xfId="0" applyAlignment="1" applyFont="1" applyNumberFormat="1">
      <alignment horizontal="center" readingOrder="0"/>
    </xf>
    <xf borderId="0" fillId="7" fontId="1" numFmtId="0" xfId="0" applyAlignment="1" applyFill="1" applyFont="1">
      <alignment readingOrder="0"/>
    </xf>
    <xf borderId="0" fillId="0" fontId="4" numFmtId="0" xfId="0" applyAlignment="1" applyFont="1">
      <alignment readingOrder="0"/>
    </xf>
    <xf borderId="0" fillId="0" fontId="4" numFmtId="164" xfId="0" applyAlignment="1" applyFont="1" applyNumberFormat="1">
      <alignment readingOrder="0"/>
    </xf>
    <xf borderId="0" fillId="0" fontId="1" numFmtId="0" xfId="0" applyFont="1"/>
    <xf borderId="0" fillId="0" fontId="1" numFmtId="164" xfId="0" applyAlignment="1" applyFont="1" applyNumberFormat="1">
      <alignment readingOrder="0"/>
    </xf>
    <xf borderId="0" fillId="8" fontId="1" numFmtId="0" xfId="0" applyFill="1" applyFont="1"/>
    <xf borderId="0" fillId="8" fontId="1" numFmtId="0" xfId="0" applyAlignment="1" applyFont="1">
      <alignment readingOrder="0"/>
    </xf>
    <xf borderId="0" fillId="8" fontId="1" numFmtId="164" xfId="0" applyAlignment="1" applyFont="1" applyNumberFormat="1">
      <alignment readingOrder="0"/>
    </xf>
    <xf borderId="0" fillId="9" fontId="1" numFmtId="0" xfId="0" applyAlignment="1" applyFill="1" applyFont="1">
      <alignment readingOrder="0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tab_angle and CL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Xanthus!$L$1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Xanthus!$B$2:$B$7</c:f>
            </c:strRef>
          </c:cat>
          <c:val>
            <c:numRef>
              <c:f>Xanthus!$L$2:$L$7</c:f>
              <c:numCache/>
            </c:numRef>
          </c:val>
          <c:smooth val="0"/>
        </c:ser>
        <c:axId val="1793199087"/>
        <c:axId val="50120282"/>
      </c:lineChart>
      <c:catAx>
        <c:axId val="17931990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0120282"/>
      </c:catAx>
      <c:valAx>
        <c:axId val="5012028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9319908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10 Deg Tab Angle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CL_alpha_fullbody'!$P$12:$P$21</c:f>
              <c:numCache/>
            </c:numRef>
          </c:val>
          <c:smooth val="0"/>
        </c:ser>
        <c:ser>
          <c:idx val="1"/>
          <c:order val="1"/>
          <c:tx>
            <c:v>2 Deg Tab Angle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CL_alpha_fullbody'!$P$22:$P$31</c:f>
              <c:numCache/>
            </c:numRef>
          </c:val>
          <c:smooth val="0"/>
        </c:ser>
        <c:ser>
          <c:idx val="2"/>
          <c:order val="2"/>
          <c:tx>
            <c:v>4 Deg Tab Angle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CL_alpha_fullbody'!$P$32:$P$41</c:f>
              <c:numCache/>
            </c:numRef>
          </c:val>
          <c:smooth val="0"/>
        </c:ser>
        <c:ser>
          <c:idx val="3"/>
          <c:order val="3"/>
          <c:tx>
            <c:v>6 Deg Tab Angle</c:v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CL_alpha_fullbody'!$P$52:$P$62</c:f>
              <c:numCache/>
            </c:numRef>
          </c:val>
          <c:smooth val="0"/>
        </c:ser>
        <c:axId val="1582283399"/>
        <c:axId val="179192158"/>
      </c:lineChart>
      <c:catAx>
        <c:axId val="15822833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Mach Number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9192158"/>
      </c:catAx>
      <c:valAx>
        <c:axId val="17919215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Cl_alpha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82283399"/>
      </c:valAx>
    </c:plotArea>
    <c:legend>
      <c:legendPos val="r"/>
      <c:layout>
        <c:manualLayout>
          <c:xMode val="edge"/>
          <c:yMode val="edge"/>
          <c:x val="0.839501333621684"/>
          <c:y val="0.12710843373493977"/>
        </c:manualLayout>
      </c:layout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.5 Deg Tab Angle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CL_alpha_fullbody'!$Q$2:$Q$11</c:f>
              <c:numCache/>
            </c:numRef>
          </c:val>
          <c:smooth val="0"/>
        </c:ser>
        <c:ser>
          <c:idx val="1"/>
          <c:order val="1"/>
          <c:tx>
            <c:v>2 Deg Tab Angle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CL_alpha_fullbody'!$Q$12:$Q$21</c:f>
              <c:numCache/>
            </c:numRef>
          </c:val>
          <c:smooth val="0"/>
        </c:ser>
        <c:ser>
          <c:idx val="2"/>
          <c:order val="2"/>
          <c:tx>
            <c:v>4 Deg Tab Angle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CL_alpha_fullbody'!$Q$22:$Q$31</c:f>
              <c:numCache/>
            </c:numRef>
          </c:val>
          <c:smooth val="0"/>
        </c:ser>
        <c:ser>
          <c:idx val="3"/>
          <c:order val="3"/>
          <c:tx>
            <c:v>6 Deg Tab Angle</c:v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CL_alpha_fullbody'!$Q$32:$Q$41</c:f>
              <c:numCache/>
            </c:numRef>
          </c:val>
          <c:smooth val="0"/>
        </c:ser>
        <c:ser>
          <c:idx val="4"/>
          <c:order val="4"/>
          <c:tx>
            <c:v>8 Deg Tab Angle</c:v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CL_alpha_fullbody'!$Q$42:$Q$51</c:f>
              <c:numCache/>
            </c:numRef>
          </c:val>
          <c:smooth val="0"/>
        </c:ser>
        <c:ser>
          <c:idx val="5"/>
          <c:order val="5"/>
          <c:tx>
            <c:v>10 Deg Tab Angle</c:v>
          </c:tx>
          <c:spPr>
            <a:ln cmpd="sng">
              <a:solidFill>
                <a:srgbClr val="46BDC6"/>
              </a:solidFill>
            </a:ln>
          </c:spPr>
          <c:marker>
            <c:symbol val="none"/>
          </c:marker>
          <c:cat>
            <c:strRef>
              <c:f>'Copy of CL_alpha_fullbody'!$H$2:$H$11</c:f>
            </c:strRef>
          </c:cat>
          <c:val>
            <c:numRef>
              <c:f>'Copy of CL_alpha_fullbody'!$Q$52:$Q$62</c:f>
              <c:numCache/>
            </c:numRef>
          </c:val>
          <c:smooth val="0"/>
        </c:ser>
        <c:axId val="328546702"/>
        <c:axId val="1145616173"/>
      </c:lineChart>
      <c:catAx>
        <c:axId val="3285467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Mach Number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45616173"/>
      </c:catAx>
      <c:valAx>
        <c:axId val="11456161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Torque on the Tab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2854670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876300</xdr:colOff>
      <xdr:row>10</xdr:row>
      <xdr:rowOff>85725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19</xdr:col>
      <xdr:colOff>676275</xdr:colOff>
      <xdr:row>44</xdr:row>
      <xdr:rowOff>133350</xdr:rowOff>
    </xdr:from>
    <xdr:ext cx="7048500" cy="570547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26</xdr:col>
      <xdr:colOff>514350</xdr:colOff>
      <xdr:row>20</xdr:row>
      <xdr:rowOff>190500</xdr:rowOff>
    </xdr:from>
    <xdr:ext cx="5715000" cy="35337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8" max="8" width="29.75"/>
    <col customWidth="1" min="10" max="10" width="16.13"/>
    <col customWidth="1" min="11" max="11" width="21.88"/>
    <col customWidth="1" min="14" max="14" width="22.63"/>
    <col customWidth="1" min="15" max="15" width="16.5"/>
  </cols>
  <sheetData>
    <row r="1"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2" t="s">
        <v>6</v>
      </c>
      <c r="K1" s="1" t="s">
        <v>7</v>
      </c>
      <c r="L1" s="1" t="s">
        <v>8</v>
      </c>
      <c r="M1" s="1" t="s">
        <v>9</v>
      </c>
      <c r="N1" s="3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3" t="s">
        <v>17</v>
      </c>
      <c r="V1" s="1" t="s">
        <v>18</v>
      </c>
      <c r="W1" s="1" t="s">
        <v>19</v>
      </c>
      <c r="X1" s="1" t="s">
        <v>20</v>
      </c>
      <c r="Y1" s="1" t="s">
        <v>21</v>
      </c>
    </row>
    <row r="2">
      <c r="A2" s="1" t="s">
        <v>22</v>
      </c>
      <c r="D2" s="4">
        <v>1.0</v>
      </c>
      <c r="E2" s="4">
        <v>0.5</v>
      </c>
      <c r="F2" s="4">
        <v>0.5</v>
      </c>
      <c r="G2" s="4">
        <v>441.0</v>
      </c>
      <c r="H2" s="4">
        <v>1.20927</v>
      </c>
      <c r="I2" s="4">
        <v>287.3</v>
      </c>
      <c r="J2" s="2">
        <v>0.008357289256</v>
      </c>
      <c r="K2" s="1">
        <v>0.0012916101</v>
      </c>
      <c r="L2" s="5">
        <f t="shared" ref="L2:L40" si="1"> J2*0.5*H2*(F2*SQRT(1.4*287*I2))^2*K2</f>
        <v>0.1883543769</v>
      </c>
      <c r="M2" s="1">
        <v>0.016129</v>
      </c>
      <c r="N2" s="6"/>
      <c r="O2" s="1">
        <v>-0.007015931316</v>
      </c>
      <c r="P2" s="5">
        <f t="shared" ref="P2:P10" si="2"> O2*0.5*K2*H2*(F2*SQRT(1.4*287*I2))^2</f>
        <v>-0.1581232061</v>
      </c>
      <c r="Q2" s="1">
        <v>0.220218</v>
      </c>
      <c r="R2" s="1">
        <v>-0.220218</v>
      </c>
      <c r="S2" s="5">
        <f t="shared" ref="S2:S10" si="3">Q2*L2</f>
        <v>0.04147902417</v>
      </c>
      <c r="T2" s="5">
        <f t="shared" ref="T2:T10" si="4">R2*P2</f>
        <v>0.0348215762</v>
      </c>
      <c r="U2" s="6">
        <f t="shared" ref="U2:U10" si="5">S2+T2</f>
        <v>0.07630060037</v>
      </c>
    </row>
    <row r="3">
      <c r="A3" s="1" t="s">
        <v>23</v>
      </c>
      <c r="D3" s="4">
        <v>2.0</v>
      </c>
      <c r="E3" s="4">
        <v>0.5</v>
      </c>
      <c r="F3" s="4">
        <v>0.8</v>
      </c>
      <c r="G3" s="4">
        <v>964.0</v>
      </c>
      <c r="H3" s="4">
        <v>1.19082</v>
      </c>
      <c r="I3" s="4">
        <v>286.24</v>
      </c>
      <c r="J3" s="2">
        <v>0.004806699837</v>
      </c>
      <c r="K3" s="1">
        <v>0.0012916101</v>
      </c>
      <c r="L3" s="5">
        <f t="shared" si="1"/>
        <v>0.2720913836</v>
      </c>
      <c r="M3" s="1">
        <v>0.016129</v>
      </c>
      <c r="N3" s="6">
        <f t="shared" ref="N3:N21" si="6">L3*M2</f>
        <v>0.004388561927</v>
      </c>
      <c r="O3" s="1">
        <v>-1.700392007E-4</v>
      </c>
      <c r="P3" s="5">
        <f t="shared" si="2"/>
        <v>-0.009625356889</v>
      </c>
      <c r="Q3" s="1">
        <v>0.220218</v>
      </c>
      <c r="R3" s="1">
        <v>-0.220218</v>
      </c>
      <c r="S3" s="5">
        <f t="shared" si="3"/>
        <v>0.05991942032</v>
      </c>
      <c r="T3" s="5">
        <f t="shared" si="4"/>
        <v>0.002119676843</v>
      </c>
      <c r="U3" s="6">
        <f t="shared" si="5"/>
        <v>0.06203909716</v>
      </c>
    </row>
    <row r="4">
      <c r="D4" s="7">
        <v>3.0</v>
      </c>
      <c r="E4" s="7">
        <v>0.5</v>
      </c>
      <c r="F4" s="7">
        <v>1.0</v>
      </c>
      <c r="G4" s="7">
        <v>1525.0</v>
      </c>
      <c r="H4" s="7">
        <v>1.17126</v>
      </c>
      <c r="I4" s="7">
        <v>285.13</v>
      </c>
      <c r="J4" s="2">
        <v>0.01126608743</v>
      </c>
      <c r="K4" s="1">
        <v>0.0012916101</v>
      </c>
      <c r="L4" s="5">
        <f t="shared" si="1"/>
        <v>0.9762942069</v>
      </c>
      <c r="M4" s="1">
        <v>0.016129</v>
      </c>
      <c r="N4" s="6">
        <f t="shared" si="6"/>
        <v>0.01574664926</v>
      </c>
      <c r="O4" s="1">
        <v>-0.01573769219</v>
      </c>
      <c r="P4" s="5">
        <f t="shared" si="2"/>
        <v>-1.363793581</v>
      </c>
      <c r="Q4" s="1">
        <v>0.220218</v>
      </c>
      <c r="R4" s="1">
        <v>-0.220218</v>
      </c>
      <c r="S4" s="5">
        <f t="shared" si="3"/>
        <v>0.2149975577</v>
      </c>
      <c r="T4" s="5">
        <f t="shared" si="4"/>
        <v>0.3003318947</v>
      </c>
      <c r="U4" s="6">
        <f t="shared" si="5"/>
        <v>0.5153294524</v>
      </c>
      <c r="V4" s="1">
        <v>-1.818228595</v>
      </c>
      <c r="W4" s="5">
        <f>F4*SQRT(1.4*287*I4)</f>
        <v>338.4748647</v>
      </c>
      <c r="X4" s="5">
        <f>0.5*H4*(W4^2)</f>
        <v>67092.83799</v>
      </c>
      <c r="Y4" s="5">
        <f>V4*X4*PI()*R4^2/4*R4</f>
        <v>1023.229305</v>
      </c>
    </row>
    <row r="5">
      <c r="D5" s="4">
        <v>4.0</v>
      </c>
      <c r="E5" s="4">
        <v>0.5</v>
      </c>
      <c r="F5" s="4">
        <v>1.2</v>
      </c>
      <c r="G5" s="4">
        <v>2207.0</v>
      </c>
      <c r="H5" s="4">
        <v>1.14782</v>
      </c>
      <c r="I5" s="4">
        <v>283.8</v>
      </c>
      <c r="J5" s="2">
        <v>0.01282906969</v>
      </c>
      <c r="K5" s="1">
        <v>0.0012916101</v>
      </c>
      <c r="L5" s="5">
        <f t="shared" si="1"/>
        <v>1.561547518</v>
      </c>
      <c r="M5" s="1">
        <v>0.016129</v>
      </c>
      <c r="N5" s="6">
        <f t="shared" si="6"/>
        <v>0.02518619992</v>
      </c>
      <c r="O5" s="1">
        <v>-0.0161562588</v>
      </c>
      <c r="P5" s="5">
        <f t="shared" si="2"/>
        <v>-1.966531202</v>
      </c>
      <c r="Q5" s="1">
        <v>0.220218</v>
      </c>
      <c r="R5" s="1">
        <v>-0.220218</v>
      </c>
      <c r="S5" s="5">
        <f t="shared" si="3"/>
        <v>0.3438808714</v>
      </c>
      <c r="T5" s="5">
        <f t="shared" si="4"/>
        <v>0.4330655682</v>
      </c>
      <c r="U5" s="6">
        <f t="shared" si="5"/>
        <v>0.7769464396</v>
      </c>
    </row>
    <row r="6">
      <c r="D6" s="7">
        <v>5.0</v>
      </c>
      <c r="E6" s="7">
        <v>0.5</v>
      </c>
      <c r="F6" s="7">
        <v>1.5</v>
      </c>
      <c r="G6" s="7">
        <v>3469.0</v>
      </c>
      <c r="H6" s="7">
        <v>1.10539</v>
      </c>
      <c r="I6" s="7">
        <v>281.3</v>
      </c>
      <c r="J6" s="2">
        <v>0.0133005511</v>
      </c>
      <c r="K6" s="1">
        <v>0.0012916101</v>
      </c>
      <c r="L6" s="5">
        <f t="shared" si="1"/>
        <v>2.414619963</v>
      </c>
      <c r="M6" s="1">
        <v>0.016129</v>
      </c>
      <c r="N6" s="6">
        <f t="shared" si="6"/>
        <v>0.03894540538</v>
      </c>
      <c r="O6" s="1">
        <v>-0.01581839372</v>
      </c>
      <c r="P6" s="5">
        <f t="shared" si="2"/>
        <v>-2.87171629</v>
      </c>
      <c r="Q6" s="1">
        <v>0.220218</v>
      </c>
      <c r="R6" s="1">
        <v>-0.220218</v>
      </c>
      <c r="S6" s="5">
        <f t="shared" si="3"/>
        <v>0.531742779</v>
      </c>
      <c r="T6" s="5">
        <f t="shared" si="4"/>
        <v>0.632403618</v>
      </c>
      <c r="U6" s="6">
        <f t="shared" si="5"/>
        <v>1.164146397</v>
      </c>
    </row>
    <row r="7">
      <c r="D7" s="7">
        <v>6.0</v>
      </c>
      <c r="E7" s="7">
        <v>0.5</v>
      </c>
      <c r="F7" s="7">
        <v>2.0</v>
      </c>
      <c r="G7" s="7">
        <v>6184.0</v>
      </c>
      <c r="H7" s="7">
        <v>1.01819</v>
      </c>
      <c r="I7" s="7">
        <v>275.9</v>
      </c>
      <c r="J7" s="2">
        <v>0.01327081328</v>
      </c>
      <c r="K7" s="1">
        <v>0.0012916101</v>
      </c>
      <c r="L7" s="5">
        <f t="shared" si="1"/>
        <v>3.869451674</v>
      </c>
      <c r="M7" s="1">
        <v>0.016129</v>
      </c>
      <c r="N7" s="6">
        <f t="shared" si="6"/>
        <v>0.06241038604</v>
      </c>
      <c r="O7" s="1">
        <v>-0.01462622746</v>
      </c>
      <c r="P7" s="5">
        <f t="shared" si="2"/>
        <v>-4.264658023</v>
      </c>
      <c r="Q7" s="1">
        <v>0.220218</v>
      </c>
      <c r="R7" s="1">
        <v>-0.220218</v>
      </c>
      <c r="S7" s="5">
        <f t="shared" si="3"/>
        <v>0.8521229087</v>
      </c>
      <c r="T7" s="5">
        <f t="shared" si="4"/>
        <v>0.9391544605</v>
      </c>
      <c r="U7" s="6">
        <f t="shared" si="5"/>
        <v>1.791277369</v>
      </c>
    </row>
    <row r="8">
      <c r="D8" s="7">
        <v>7.0</v>
      </c>
      <c r="E8" s="7">
        <v>0.5</v>
      </c>
      <c r="F8" s="7">
        <v>2.5</v>
      </c>
      <c r="G8" s="7">
        <v>9574.0</v>
      </c>
      <c r="H8" s="7">
        <v>0.91681</v>
      </c>
      <c r="I8" s="7">
        <v>269.2</v>
      </c>
      <c r="J8" s="2">
        <v>0.009581366249</v>
      </c>
      <c r="K8" s="1">
        <v>0.0012916101</v>
      </c>
      <c r="L8" s="5">
        <f t="shared" si="1"/>
        <v>3.83506938</v>
      </c>
      <c r="M8" s="1">
        <v>0.016129</v>
      </c>
      <c r="N8" s="6">
        <f t="shared" si="6"/>
        <v>0.06185583403</v>
      </c>
      <c r="O8" s="1">
        <v>-0.01065247599</v>
      </c>
      <c r="P8" s="5">
        <f t="shared" si="2"/>
        <v>-4.263795312</v>
      </c>
      <c r="Q8" s="1">
        <v>0.220218</v>
      </c>
      <c r="R8" s="1">
        <v>-0.220218</v>
      </c>
      <c r="S8" s="5">
        <f t="shared" si="3"/>
        <v>0.8445513088</v>
      </c>
      <c r="T8" s="5">
        <f t="shared" si="4"/>
        <v>0.938964476</v>
      </c>
      <c r="U8" s="6">
        <f t="shared" si="5"/>
        <v>1.783515785</v>
      </c>
    </row>
    <row r="9">
      <c r="D9" s="4">
        <v>8.0</v>
      </c>
      <c r="E9" s="4">
        <v>0.5</v>
      </c>
      <c r="F9" s="4">
        <v>3.0</v>
      </c>
      <c r="G9" s="4">
        <v>12982.0</v>
      </c>
      <c r="H9" s="4">
        <v>0.82286</v>
      </c>
      <c r="I9" s="4">
        <v>262.43</v>
      </c>
      <c r="J9" s="2">
        <v>0.007267132402</v>
      </c>
      <c r="K9" s="1">
        <v>0.0012916101</v>
      </c>
      <c r="L9" s="5">
        <f t="shared" si="1"/>
        <v>3.664851513</v>
      </c>
      <c r="M9" s="1">
        <v>0.016129</v>
      </c>
      <c r="N9" s="6">
        <f t="shared" si="6"/>
        <v>0.05911039005</v>
      </c>
      <c r="O9" s="1">
        <v>-0.008293872282</v>
      </c>
      <c r="P9" s="5">
        <f t="shared" si="2"/>
        <v>-4.182641611</v>
      </c>
      <c r="Q9" s="1">
        <v>0.220218</v>
      </c>
      <c r="R9" s="1">
        <v>-0.220218</v>
      </c>
      <c r="S9" s="5">
        <f t="shared" si="3"/>
        <v>0.8070662704</v>
      </c>
      <c r="T9" s="5">
        <f t="shared" si="4"/>
        <v>0.9210929704</v>
      </c>
      <c r="U9" s="6">
        <f t="shared" si="5"/>
        <v>1.728159241</v>
      </c>
    </row>
    <row r="10">
      <c r="D10" s="7">
        <v>9.0</v>
      </c>
      <c r="E10" s="7">
        <v>0.5</v>
      </c>
      <c r="F10" s="7">
        <v>3.2</v>
      </c>
      <c r="G10" s="7">
        <v>16138.0</v>
      </c>
      <c r="H10" s="7">
        <v>0.7426</v>
      </c>
      <c r="I10" s="7">
        <v>256.2</v>
      </c>
      <c r="J10" s="2">
        <v>0.00696251999</v>
      </c>
      <c r="K10" s="1">
        <v>0.0012916101</v>
      </c>
      <c r="L10" s="5">
        <f t="shared" si="1"/>
        <v>3.519750272</v>
      </c>
      <c r="M10" s="1">
        <v>0.016129</v>
      </c>
      <c r="N10" s="6">
        <f t="shared" si="6"/>
        <v>0.05677005214</v>
      </c>
      <c r="O10" s="1">
        <v>-0.007609064278</v>
      </c>
      <c r="P10" s="5">
        <f t="shared" si="2"/>
        <v>-3.846596649</v>
      </c>
      <c r="Q10" s="1">
        <v>0.220218</v>
      </c>
      <c r="R10" s="1">
        <v>-0.220218</v>
      </c>
      <c r="S10" s="5">
        <f t="shared" si="3"/>
        <v>0.7751123654</v>
      </c>
      <c r="T10" s="5">
        <f t="shared" si="4"/>
        <v>0.8470898209</v>
      </c>
      <c r="U10" s="6">
        <f t="shared" si="5"/>
        <v>1.622202186</v>
      </c>
    </row>
    <row r="11">
      <c r="D11" s="7"/>
      <c r="E11" s="7">
        <v>2.0</v>
      </c>
      <c r="F11" s="7">
        <v>0.25</v>
      </c>
      <c r="G11" s="7">
        <v>108.0</v>
      </c>
      <c r="H11" s="7">
        <v>1.2217</v>
      </c>
      <c r="I11" s="7">
        <v>287.9</v>
      </c>
      <c r="J11" s="2">
        <v>0.038</v>
      </c>
      <c r="K11" s="1">
        <v>0.0012916101</v>
      </c>
      <c r="L11" s="5">
        <f t="shared" si="1"/>
        <v>0.2167610379</v>
      </c>
      <c r="M11" s="1">
        <v>0.016129</v>
      </c>
      <c r="N11" s="6">
        <f t="shared" si="6"/>
        <v>0.003496138781</v>
      </c>
      <c r="O11" s="1"/>
      <c r="Q11" s="1"/>
      <c r="R11" s="1"/>
      <c r="U11" s="6"/>
    </row>
    <row r="12">
      <c r="D12" s="7">
        <v>10.0</v>
      </c>
      <c r="E12" s="7">
        <v>2.0</v>
      </c>
      <c r="F12" s="7">
        <v>0.5</v>
      </c>
      <c r="G12" s="7">
        <v>441.0</v>
      </c>
      <c r="H12" s="7">
        <v>1.20927</v>
      </c>
      <c r="I12" s="7">
        <v>287.3</v>
      </c>
      <c r="J12" s="2">
        <v>0.008437669837</v>
      </c>
      <c r="K12" s="1">
        <v>0.0012916101</v>
      </c>
      <c r="L12" s="5">
        <f t="shared" si="1"/>
        <v>0.1901659732</v>
      </c>
      <c r="M12" s="1">
        <v>0.016129</v>
      </c>
      <c r="N12" s="6">
        <f t="shared" si="6"/>
        <v>0.003067186981</v>
      </c>
      <c r="O12" s="1">
        <v>-0.026316301</v>
      </c>
      <c r="P12" s="5">
        <f t="shared" ref="P12:P20" si="7"> O12*0.5*K12*H12*(F12*SQRT(1.4*287*I12))^2</f>
        <v>-0.593109838</v>
      </c>
      <c r="Q12" s="1">
        <v>0.220218</v>
      </c>
      <c r="R12" s="1">
        <v>-0.220218</v>
      </c>
      <c r="S12" s="5">
        <f t="shared" ref="S12:S20" si="8">Q12*L12</f>
        <v>0.04187797028</v>
      </c>
      <c r="T12" s="5">
        <f t="shared" ref="T12:T20" si="9">R12*P12</f>
        <v>0.1306134623</v>
      </c>
      <c r="U12" s="6">
        <f t="shared" ref="U12:U20" si="10">S12+T12</f>
        <v>0.1724914326</v>
      </c>
    </row>
    <row r="13">
      <c r="D13" s="4">
        <v>11.0</v>
      </c>
      <c r="E13" s="4">
        <v>2.0</v>
      </c>
      <c r="F13" s="4">
        <v>0.8</v>
      </c>
      <c r="G13" s="4">
        <v>964.0</v>
      </c>
      <c r="H13" s="4">
        <v>1.19082</v>
      </c>
      <c r="I13" s="4">
        <v>286.24</v>
      </c>
      <c r="J13" s="2">
        <v>0.0104001654174743</v>
      </c>
      <c r="K13" s="1">
        <v>0.0012916101</v>
      </c>
      <c r="L13" s="5">
        <f t="shared" si="1"/>
        <v>0.5887189744</v>
      </c>
      <c r="M13" s="1">
        <v>0.016129</v>
      </c>
      <c r="N13" s="6">
        <f t="shared" si="6"/>
        <v>0.009495448339</v>
      </c>
      <c r="O13" s="1">
        <v>-0.001987067454</v>
      </c>
      <c r="P13" s="5">
        <f t="shared" si="7"/>
        <v>-0.112481318</v>
      </c>
      <c r="Q13" s="1">
        <v>0.220218</v>
      </c>
      <c r="R13" s="1">
        <v>-0.220218</v>
      </c>
      <c r="S13" s="5">
        <f t="shared" si="8"/>
        <v>0.1296465151</v>
      </c>
      <c r="T13" s="5">
        <f t="shared" si="9"/>
        <v>0.02477041089</v>
      </c>
      <c r="U13" s="6">
        <f t="shared" si="10"/>
        <v>0.154416926</v>
      </c>
    </row>
    <row r="14">
      <c r="D14" s="4">
        <v>12.0</v>
      </c>
      <c r="E14" s="4">
        <v>2.0</v>
      </c>
      <c r="F14" s="4">
        <v>1.0</v>
      </c>
      <c r="G14" s="4">
        <v>1525.0</v>
      </c>
      <c r="H14" s="4">
        <v>1.17126</v>
      </c>
      <c r="I14" s="4">
        <v>285.13</v>
      </c>
      <c r="J14" s="2">
        <v>0.04689029168</v>
      </c>
      <c r="K14" s="1">
        <v>0.0012916101</v>
      </c>
      <c r="L14" s="5">
        <f t="shared" si="1"/>
        <v>4.063408917</v>
      </c>
      <c r="M14" s="1">
        <v>0.016129</v>
      </c>
      <c r="N14" s="6">
        <f t="shared" si="6"/>
        <v>0.06553872243</v>
      </c>
      <c r="O14" s="1">
        <v>-0.04816212753</v>
      </c>
      <c r="P14" s="5">
        <f t="shared" si="7"/>
        <v>-4.173623398</v>
      </c>
      <c r="Q14" s="1">
        <v>0.220218</v>
      </c>
      <c r="R14" s="1">
        <v>-0.220218</v>
      </c>
      <c r="S14" s="5">
        <f t="shared" si="8"/>
        <v>0.894835785</v>
      </c>
      <c r="T14" s="5">
        <f t="shared" si="9"/>
        <v>0.9191069974</v>
      </c>
      <c r="U14" s="6">
        <f t="shared" si="10"/>
        <v>1.813942782</v>
      </c>
    </row>
    <row r="15">
      <c r="D15" s="7">
        <v>13.0</v>
      </c>
      <c r="E15" s="7">
        <v>2.0</v>
      </c>
      <c r="F15" s="7">
        <v>1.2</v>
      </c>
      <c r="G15" s="7">
        <v>2207.0</v>
      </c>
      <c r="H15" s="7">
        <v>1.14782</v>
      </c>
      <c r="I15" s="7">
        <v>283.8</v>
      </c>
      <c r="J15" s="2">
        <v>0.05329964798</v>
      </c>
      <c r="K15" s="1">
        <v>0.0012916101</v>
      </c>
      <c r="L15" s="5">
        <f t="shared" si="1"/>
        <v>6.487604716</v>
      </c>
      <c r="M15" s="1">
        <v>0.016129</v>
      </c>
      <c r="N15" s="6">
        <f t="shared" si="6"/>
        <v>0.1046385765</v>
      </c>
      <c r="O15" s="1">
        <v>-0.0541826222</v>
      </c>
      <c r="P15" s="5">
        <f t="shared" si="7"/>
        <v>-6.595079867</v>
      </c>
      <c r="Q15" s="1">
        <v>0.220218</v>
      </c>
      <c r="R15" s="1">
        <v>-0.220218</v>
      </c>
      <c r="S15" s="5">
        <f t="shared" si="8"/>
        <v>1.428687335</v>
      </c>
      <c r="T15" s="5">
        <f t="shared" si="9"/>
        <v>1.452355298</v>
      </c>
      <c r="U15" s="6">
        <f t="shared" si="10"/>
        <v>2.881042634</v>
      </c>
    </row>
    <row r="16">
      <c r="D16" s="4">
        <v>14.0</v>
      </c>
      <c r="E16" s="4">
        <v>2.0</v>
      </c>
      <c r="F16" s="4">
        <v>1.5</v>
      </c>
      <c r="G16" s="4">
        <v>3469.0</v>
      </c>
      <c r="H16" s="4">
        <v>1.10539</v>
      </c>
      <c r="I16" s="4">
        <v>281.3</v>
      </c>
      <c r="J16" s="2">
        <v>0.05496808076</v>
      </c>
      <c r="K16" s="1">
        <v>0.0012916101</v>
      </c>
      <c r="L16" s="5">
        <f t="shared" si="1"/>
        <v>9.979062081</v>
      </c>
      <c r="M16" s="1">
        <v>0.016129</v>
      </c>
      <c r="N16" s="6">
        <f t="shared" si="6"/>
        <v>0.1609522923</v>
      </c>
      <c r="O16" s="1">
        <v>-0.05554381449</v>
      </c>
      <c r="P16" s="5">
        <f t="shared" si="7"/>
        <v>-10.08358242</v>
      </c>
      <c r="Q16" s="1">
        <v>0.220218</v>
      </c>
      <c r="R16" s="1">
        <v>-0.220218</v>
      </c>
      <c r="S16" s="5">
        <f t="shared" si="8"/>
        <v>2.197569093</v>
      </c>
      <c r="T16" s="5">
        <f t="shared" si="9"/>
        <v>2.220586354</v>
      </c>
      <c r="U16" s="6">
        <f t="shared" si="10"/>
        <v>4.418155447</v>
      </c>
    </row>
    <row r="17">
      <c r="D17" s="4">
        <v>15.0</v>
      </c>
      <c r="E17" s="4">
        <v>2.0</v>
      </c>
      <c r="F17" s="4">
        <v>2.0</v>
      </c>
      <c r="G17" s="4">
        <v>6184.0</v>
      </c>
      <c r="H17" s="4">
        <v>1.01819</v>
      </c>
      <c r="I17" s="4">
        <v>275.9</v>
      </c>
      <c r="J17" s="2">
        <v>0.05236390881</v>
      </c>
      <c r="K17" s="1">
        <v>0.0012916101</v>
      </c>
      <c r="L17" s="5">
        <f t="shared" si="1"/>
        <v>15.2680631</v>
      </c>
      <c r="M17" s="1">
        <v>0.016129</v>
      </c>
      <c r="N17" s="6">
        <f t="shared" si="6"/>
        <v>0.2462585898</v>
      </c>
      <c r="O17" s="1">
        <v>-0.05260248891</v>
      </c>
      <c r="P17" s="5">
        <f t="shared" si="7"/>
        <v>-15.33762735</v>
      </c>
      <c r="Q17" s="1">
        <v>0.220218</v>
      </c>
      <c r="R17" s="1">
        <v>-0.220218</v>
      </c>
      <c r="S17" s="5">
        <f t="shared" si="8"/>
        <v>3.36230232</v>
      </c>
      <c r="T17" s="5">
        <f t="shared" si="9"/>
        <v>3.37762162</v>
      </c>
      <c r="U17" s="6">
        <f t="shared" si="10"/>
        <v>6.739923941</v>
      </c>
    </row>
    <row r="18">
      <c r="D18" s="4">
        <v>16.0</v>
      </c>
      <c r="E18" s="4">
        <v>2.0</v>
      </c>
      <c r="F18" s="4">
        <v>2.5</v>
      </c>
      <c r="G18" s="4">
        <v>9574.0</v>
      </c>
      <c r="H18" s="4">
        <v>0.91681</v>
      </c>
      <c r="I18" s="4">
        <v>269.2</v>
      </c>
      <c r="J18" s="2">
        <v>0.0375222796</v>
      </c>
      <c r="K18" s="1">
        <v>0.0012916101</v>
      </c>
      <c r="L18" s="5">
        <f t="shared" si="1"/>
        <v>15.01879187</v>
      </c>
      <c r="M18" s="1">
        <v>0.016129</v>
      </c>
      <c r="N18" s="6">
        <f t="shared" si="6"/>
        <v>0.2422380941</v>
      </c>
      <c r="O18" s="1">
        <v>-0.03800762138</v>
      </c>
      <c r="P18" s="5">
        <f t="shared" si="7"/>
        <v>-15.21305638</v>
      </c>
      <c r="Q18" s="1">
        <v>0.220218</v>
      </c>
      <c r="R18" s="1">
        <v>-0.220218</v>
      </c>
      <c r="S18" s="5">
        <f t="shared" si="8"/>
        <v>3.307408309</v>
      </c>
      <c r="T18" s="5">
        <f t="shared" si="9"/>
        <v>3.35018885</v>
      </c>
      <c r="U18" s="6">
        <f t="shared" si="10"/>
        <v>6.657597159</v>
      </c>
    </row>
    <row r="19">
      <c r="D19" s="7">
        <v>17.0</v>
      </c>
      <c r="E19" s="7">
        <v>2.0</v>
      </c>
      <c r="F19" s="7">
        <v>3.0</v>
      </c>
      <c r="G19" s="7">
        <v>12982.0</v>
      </c>
      <c r="H19" s="7">
        <v>0.82286</v>
      </c>
      <c r="I19" s="7">
        <v>262.43</v>
      </c>
      <c r="J19" s="2">
        <v>0.03138053821</v>
      </c>
      <c r="K19" s="1">
        <v>0.0012916101</v>
      </c>
      <c r="L19" s="5">
        <f t="shared" si="1"/>
        <v>15.82536365</v>
      </c>
      <c r="M19" s="1">
        <v>0.016129</v>
      </c>
      <c r="N19" s="6">
        <f t="shared" si="6"/>
        <v>0.2552472903</v>
      </c>
      <c r="O19" s="1">
        <v>-0.03170906025</v>
      </c>
      <c r="P19" s="5">
        <f t="shared" si="7"/>
        <v>-15.99103897</v>
      </c>
      <c r="Q19" s="1">
        <v>0.220218</v>
      </c>
      <c r="R19" s="1">
        <v>-0.220218</v>
      </c>
      <c r="S19" s="5">
        <f t="shared" si="8"/>
        <v>3.485029932</v>
      </c>
      <c r="T19" s="5">
        <f t="shared" si="9"/>
        <v>3.521514619</v>
      </c>
      <c r="U19" s="6">
        <f t="shared" si="10"/>
        <v>7.006544551</v>
      </c>
    </row>
    <row r="20">
      <c r="D20" s="7">
        <v>18.0</v>
      </c>
      <c r="E20" s="7">
        <v>2.0</v>
      </c>
      <c r="F20" s="7">
        <v>3.2</v>
      </c>
      <c r="G20" s="7">
        <v>16138.0</v>
      </c>
      <c r="H20" s="7">
        <v>0.7426</v>
      </c>
      <c r="I20" s="7">
        <v>256.2</v>
      </c>
      <c r="J20" s="2">
        <v>0.02962147717</v>
      </c>
      <c r="K20" s="1">
        <v>0.0012916101</v>
      </c>
      <c r="L20" s="5">
        <f t="shared" si="1"/>
        <v>14.97449235</v>
      </c>
      <c r="M20" s="1">
        <v>0.016129</v>
      </c>
      <c r="N20" s="6">
        <f t="shared" si="6"/>
        <v>0.2415235871</v>
      </c>
      <c r="O20" s="1">
        <v>-0.03031896888</v>
      </c>
      <c r="P20" s="5">
        <f t="shared" si="7"/>
        <v>-15.32709409</v>
      </c>
      <c r="Q20" s="1">
        <v>0.220218</v>
      </c>
      <c r="R20" s="1">
        <v>-0.220218</v>
      </c>
      <c r="S20" s="5">
        <f t="shared" si="8"/>
        <v>3.297652756</v>
      </c>
      <c r="T20" s="5">
        <f t="shared" si="9"/>
        <v>3.375302006</v>
      </c>
      <c r="U20" s="6">
        <f t="shared" si="10"/>
        <v>6.672954762</v>
      </c>
    </row>
    <row r="21">
      <c r="D21" s="4"/>
      <c r="E21" s="4">
        <v>4.0</v>
      </c>
      <c r="F21" s="4">
        <v>0.25</v>
      </c>
      <c r="G21" s="4">
        <v>108.0</v>
      </c>
      <c r="H21" s="7">
        <v>1.2217</v>
      </c>
      <c r="I21" s="7">
        <v>287.9</v>
      </c>
      <c r="J21" s="8">
        <v>0.03553153</v>
      </c>
      <c r="K21" s="1">
        <v>0.0012916101</v>
      </c>
      <c r="L21" s="5">
        <f t="shared" si="1"/>
        <v>0.2026802979</v>
      </c>
      <c r="M21" s="1">
        <v>0.016129</v>
      </c>
      <c r="N21" s="6">
        <f t="shared" si="6"/>
        <v>0.003269030525</v>
      </c>
      <c r="O21" s="1"/>
      <c r="Q21" s="1"/>
      <c r="R21" s="1"/>
      <c r="U21" s="6"/>
    </row>
    <row r="22">
      <c r="D22" s="4">
        <v>19.0</v>
      </c>
      <c r="E22" s="4">
        <v>4.0</v>
      </c>
      <c r="F22" s="4">
        <v>0.5</v>
      </c>
      <c r="G22" s="4">
        <v>441.0</v>
      </c>
      <c r="H22" s="4">
        <v>1.20927</v>
      </c>
      <c r="I22" s="4">
        <v>287.3</v>
      </c>
      <c r="J22" s="9">
        <v>0.036925918288845</v>
      </c>
      <c r="K22" s="1">
        <v>0.0012916101</v>
      </c>
      <c r="L22" s="5">
        <f t="shared" si="1"/>
        <v>0.832226589</v>
      </c>
      <c r="M22" s="1">
        <v>0.016129</v>
      </c>
      <c r="N22" s="6">
        <f>L22*M20</f>
        <v>0.01342298265</v>
      </c>
      <c r="O22" s="1">
        <v>-0.03719578504</v>
      </c>
      <c r="P22" s="5">
        <f t="shared" ref="P22:P30" si="11"> O22*0.5*K22*H22*(F22*SQRT(1.4*287*I22))^2</f>
        <v>-0.8383087745</v>
      </c>
      <c r="Q22" s="1">
        <v>0.220218</v>
      </c>
      <c r="R22" s="1">
        <v>-0.220218</v>
      </c>
      <c r="S22" s="5">
        <f t="shared" ref="S22:S30" si="12">Q22*L22</f>
        <v>0.183271275</v>
      </c>
      <c r="T22" s="5">
        <f t="shared" ref="T22:T30" si="13">R22*P22</f>
        <v>0.1846106817</v>
      </c>
      <c r="U22" s="6">
        <f t="shared" ref="U22:U30" si="14">S22+T22</f>
        <v>0.3678819567</v>
      </c>
    </row>
    <row r="23">
      <c r="D23" s="4">
        <v>20.0</v>
      </c>
      <c r="E23" s="4">
        <v>4.0</v>
      </c>
      <c r="F23" s="4">
        <v>0.8</v>
      </c>
      <c r="G23" s="4">
        <v>964.0</v>
      </c>
      <c r="H23" s="4">
        <v>1.19082</v>
      </c>
      <c r="I23" s="4">
        <v>286.24</v>
      </c>
      <c r="J23" s="2">
        <v>0.07518555081</v>
      </c>
      <c r="K23" s="1">
        <v>0.0012916101</v>
      </c>
      <c r="L23" s="5">
        <f t="shared" si="1"/>
        <v>4.256005418</v>
      </c>
      <c r="M23" s="1">
        <v>0.016129</v>
      </c>
      <c r="N23" s="6">
        <f t="shared" ref="N23:N40" si="15">L23*M22</f>
        <v>0.06864511139</v>
      </c>
      <c r="O23" s="1">
        <v>-0.06996864982</v>
      </c>
      <c r="P23" s="5">
        <f t="shared" si="11"/>
        <v>-3.960693904</v>
      </c>
      <c r="Q23" s="1">
        <v>0.220218</v>
      </c>
      <c r="R23" s="1">
        <v>-0.220218</v>
      </c>
      <c r="S23" s="5">
        <f t="shared" si="12"/>
        <v>0.9372490012</v>
      </c>
      <c r="T23" s="5">
        <f t="shared" si="13"/>
        <v>0.8722160901</v>
      </c>
      <c r="U23" s="6">
        <f t="shared" si="14"/>
        <v>1.809465091</v>
      </c>
    </row>
    <row r="24">
      <c r="D24" s="4">
        <v>21.0</v>
      </c>
      <c r="E24" s="4">
        <v>4.0</v>
      </c>
      <c r="F24" s="4">
        <v>1.0</v>
      </c>
      <c r="G24" s="4">
        <v>1525.0</v>
      </c>
      <c r="H24" s="4">
        <v>1.17126</v>
      </c>
      <c r="I24" s="4">
        <v>285.13</v>
      </c>
      <c r="J24" s="2">
        <v>0.0995733166</v>
      </c>
      <c r="K24" s="1">
        <v>0.0012916101</v>
      </c>
      <c r="L24" s="5">
        <f t="shared" si="1"/>
        <v>8.628803279</v>
      </c>
      <c r="M24" s="1">
        <v>0.016129</v>
      </c>
      <c r="N24" s="6">
        <f t="shared" si="15"/>
        <v>0.1391739681</v>
      </c>
      <c r="O24" s="1">
        <v>-0.09986476446</v>
      </c>
      <c r="P24" s="5">
        <f t="shared" si="11"/>
        <v>-8.654059506</v>
      </c>
      <c r="Q24" s="1">
        <v>0.220218</v>
      </c>
      <c r="R24" s="1">
        <v>-0.220218</v>
      </c>
      <c r="S24" s="5">
        <f t="shared" si="12"/>
        <v>1.9002178</v>
      </c>
      <c r="T24" s="5">
        <f t="shared" si="13"/>
        <v>1.905779676</v>
      </c>
      <c r="U24" s="6">
        <f t="shared" si="14"/>
        <v>3.805997477</v>
      </c>
    </row>
    <row r="25">
      <c r="D25" s="4">
        <v>22.0</v>
      </c>
      <c r="E25" s="4">
        <v>4.0</v>
      </c>
      <c r="F25" s="4">
        <v>1.2</v>
      </c>
      <c r="G25" s="4">
        <v>2207.0</v>
      </c>
      <c r="H25" s="4">
        <v>1.14782</v>
      </c>
      <c r="I25" s="4">
        <v>283.8</v>
      </c>
      <c r="J25" s="2">
        <v>0.1104314984</v>
      </c>
      <c r="K25" s="1">
        <v>0.0012916101</v>
      </c>
      <c r="L25" s="5">
        <f t="shared" si="1"/>
        <v>13.44166307</v>
      </c>
      <c r="M25" s="1">
        <v>0.016129</v>
      </c>
      <c r="N25" s="6">
        <f t="shared" si="15"/>
        <v>0.2168005836</v>
      </c>
      <c r="O25" s="1">
        <v>-0.1106602144</v>
      </c>
      <c r="P25" s="5">
        <f t="shared" si="11"/>
        <v>-13.46950226</v>
      </c>
      <c r="Q25" s="1">
        <v>0.220218</v>
      </c>
      <c r="R25" s="1">
        <v>-0.220218</v>
      </c>
      <c r="S25" s="5">
        <f t="shared" si="12"/>
        <v>2.960096158</v>
      </c>
      <c r="T25" s="5">
        <f t="shared" si="13"/>
        <v>2.966226848</v>
      </c>
      <c r="U25" s="6">
        <f t="shared" si="14"/>
        <v>5.926323006</v>
      </c>
    </row>
    <row r="26">
      <c r="D26" s="4">
        <v>23.0</v>
      </c>
      <c r="E26" s="4">
        <v>4.0</v>
      </c>
      <c r="F26" s="4">
        <v>1.5</v>
      </c>
      <c r="G26" s="4">
        <v>3469.0</v>
      </c>
      <c r="H26" s="4">
        <v>1.10539</v>
      </c>
      <c r="I26" s="4">
        <v>281.3</v>
      </c>
      <c r="J26" s="2">
        <v>0.1118495865</v>
      </c>
      <c r="K26" s="1">
        <v>0.0012916101</v>
      </c>
      <c r="L26" s="5">
        <f t="shared" si="1"/>
        <v>20.30549279</v>
      </c>
      <c r="M26" s="1">
        <v>0.016129</v>
      </c>
      <c r="N26" s="6">
        <f t="shared" si="15"/>
        <v>0.3275072932</v>
      </c>
      <c r="O26" s="1">
        <v>-0.1120995257</v>
      </c>
      <c r="P26" s="5">
        <f t="shared" si="11"/>
        <v>-20.35086746</v>
      </c>
      <c r="Q26" s="1">
        <v>0.220218</v>
      </c>
      <c r="R26" s="1">
        <v>-0.220218</v>
      </c>
      <c r="S26" s="5">
        <f t="shared" si="12"/>
        <v>4.471635011</v>
      </c>
      <c r="T26" s="5">
        <f t="shared" si="13"/>
        <v>4.481627331</v>
      </c>
      <c r="U26" s="6">
        <f t="shared" si="14"/>
        <v>8.953262341</v>
      </c>
    </row>
    <row r="27">
      <c r="D27" s="4">
        <v>24.0</v>
      </c>
      <c r="E27" s="4">
        <v>4.0</v>
      </c>
      <c r="F27" s="4">
        <v>2.0</v>
      </c>
      <c r="G27" s="4">
        <v>6184.0</v>
      </c>
      <c r="H27" s="4">
        <v>1.01819</v>
      </c>
      <c r="I27" s="4">
        <v>275.9</v>
      </c>
      <c r="J27" s="2">
        <v>0.1048184437</v>
      </c>
      <c r="K27" s="1">
        <v>0.0012916101</v>
      </c>
      <c r="L27" s="5">
        <f t="shared" si="1"/>
        <v>30.5625506</v>
      </c>
      <c r="M27" s="1">
        <v>0.016129</v>
      </c>
      <c r="N27" s="6">
        <f t="shared" si="15"/>
        <v>0.4929433787</v>
      </c>
      <c r="O27" s="1">
        <v>-0.1047551361</v>
      </c>
      <c r="P27" s="5">
        <f t="shared" si="11"/>
        <v>-30.54409162</v>
      </c>
      <c r="Q27" s="1">
        <v>0.220218</v>
      </c>
      <c r="R27" s="1">
        <v>-0.220218</v>
      </c>
      <c r="S27" s="5">
        <f t="shared" si="12"/>
        <v>6.730423768</v>
      </c>
      <c r="T27" s="5">
        <f t="shared" si="13"/>
        <v>6.726358768</v>
      </c>
      <c r="U27" s="6">
        <f t="shared" si="14"/>
        <v>13.45678254</v>
      </c>
    </row>
    <row r="28">
      <c r="D28" s="4">
        <v>25.0</v>
      </c>
      <c r="E28" s="4">
        <v>4.0</v>
      </c>
      <c r="F28" s="4">
        <v>2.5</v>
      </c>
      <c r="G28" s="4">
        <v>9574.0</v>
      </c>
      <c r="H28" s="4">
        <v>0.91681</v>
      </c>
      <c r="I28" s="4">
        <v>269.2</v>
      </c>
      <c r="J28" s="2">
        <v>0.07592589969</v>
      </c>
      <c r="K28" s="1">
        <v>0.0012916101</v>
      </c>
      <c r="L28" s="5">
        <f t="shared" si="1"/>
        <v>30.39035201</v>
      </c>
      <c r="M28" s="1">
        <v>0.016129</v>
      </c>
      <c r="N28" s="6">
        <f t="shared" si="15"/>
        <v>0.4901659876</v>
      </c>
      <c r="O28" s="1">
        <v>-0.07608842431</v>
      </c>
      <c r="P28" s="5">
        <f t="shared" si="11"/>
        <v>-30.45540465</v>
      </c>
      <c r="Q28" s="1">
        <v>0.220218</v>
      </c>
      <c r="R28" s="1">
        <v>-0.220218</v>
      </c>
      <c r="S28" s="5">
        <f t="shared" si="12"/>
        <v>6.692502539</v>
      </c>
      <c r="T28" s="5">
        <f t="shared" si="13"/>
        <v>6.706828302</v>
      </c>
      <c r="U28" s="6">
        <f t="shared" si="14"/>
        <v>13.39933084</v>
      </c>
    </row>
    <row r="29">
      <c r="D29" s="4">
        <v>26.0</v>
      </c>
      <c r="E29" s="4">
        <v>4.0</v>
      </c>
      <c r="F29" s="4">
        <v>3.0</v>
      </c>
      <c r="G29" s="4">
        <v>12982.0</v>
      </c>
      <c r="H29" s="4">
        <v>0.82286</v>
      </c>
      <c r="I29" s="4">
        <v>262.43</v>
      </c>
      <c r="J29" s="2">
        <v>0.0639582001</v>
      </c>
      <c r="K29" s="1">
        <v>0.0012916101</v>
      </c>
      <c r="L29" s="5">
        <f t="shared" si="1"/>
        <v>32.2544428</v>
      </c>
      <c r="M29" s="1">
        <v>0.016129</v>
      </c>
      <c r="N29" s="6">
        <f t="shared" si="15"/>
        <v>0.5202319079</v>
      </c>
      <c r="O29" s="1">
        <v>-0.06419858615</v>
      </c>
      <c r="P29" s="5">
        <f t="shared" si="11"/>
        <v>-32.3756707</v>
      </c>
      <c r="Q29" s="1">
        <v>0.220218</v>
      </c>
      <c r="R29" s="1">
        <v>-0.220218</v>
      </c>
      <c r="S29" s="5">
        <f t="shared" si="12"/>
        <v>7.103008885</v>
      </c>
      <c r="T29" s="5">
        <f t="shared" si="13"/>
        <v>7.12970545</v>
      </c>
      <c r="U29" s="6">
        <f t="shared" si="14"/>
        <v>14.23271433</v>
      </c>
    </row>
    <row r="30">
      <c r="D30" s="4">
        <v>27.0</v>
      </c>
      <c r="E30" s="4">
        <v>4.0</v>
      </c>
      <c r="F30" s="4">
        <v>3.2</v>
      </c>
      <c r="G30" s="4">
        <v>16138.0</v>
      </c>
      <c r="H30" s="4">
        <v>0.7426</v>
      </c>
      <c r="I30" s="4">
        <v>256.2</v>
      </c>
      <c r="J30" s="2">
        <v>0.06058552295</v>
      </c>
      <c r="K30" s="1">
        <v>0.0012916101</v>
      </c>
      <c r="L30" s="5">
        <f t="shared" si="1"/>
        <v>30.62769101</v>
      </c>
      <c r="M30" s="1">
        <v>0.016129</v>
      </c>
      <c r="N30" s="6">
        <f t="shared" si="15"/>
        <v>0.4939940283</v>
      </c>
      <c r="O30" s="1">
        <v>-0.06088970297</v>
      </c>
      <c r="P30" s="5">
        <f t="shared" si="11"/>
        <v>-30.78146259</v>
      </c>
      <c r="Q30" s="1">
        <v>0.220218</v>
      </c>
      <c r="R30" s="1">
        <v>-0.220218</v>
      </c>
      <c r="S30" s="5">
        <f t="shared" si="12"/>
        <v>6.744768858</v>
      </c>
      <c r="T30" s="5">
        <f t="shared" si="13"/>
        <v>6.778632128</v>
      </c>
      <c r="U30" s="6">
        <f t="shared" si="14"/>
        <v>13.52340099</v>
      </c>
    </row>
    <row r="31">
      <c r="D31" s="4"/>
      <c r="E31" s="4">
        <v>6.0</v>
      </c>
      <c r="F31" s="4">
        <v>0.25</v>
      </c>
      <c r="G31" s="4">
        <v>108.0</v>
      </c>
      <c r="H31" s="7">
        <v>1.2217</v>
      </c>
      <c r="I31" s="7">
        <v>287.9</v>
      </c>
      <c r="J31" s="2">
        <v>0.0668481552353971</v>
      </c>
      <c r="K31" s="1">
        <v>0.0012916101</v>
      </c>
      <c r="L31" s="5">
        <f t="shared" si="1"/>
        <v>0.3813177766</v>
      </c>
      <c r="M31" s="1">
        <v>0.016129</v>
      </c>
      <c r="N31" s="6">
        <f t="shared" si="15"/>
        <v>0.006150274419</v>
      </c>
      <c r="O31" s="1"/>
      <c r="Q31" s="1"/>
      <c r="R31" s="1"/>
      <c r="U31" s="6"/>
    </row>
    <row r="32">
      <c r="D32" s="4">
        <v>28.0</v>
      </c>
      <c r="E32" s="4">
        <v>6.0</v>
      </c>
      <c r="F32" s="4">
        <v>0.5</v>
      </c>
      <c r="G32" s="4">
        <v>441.0</v>
      </c>
      <c r="H32" s="4">
        <v>1.20927</v>
      </c>
      <c r="I32" s="4">
        <v>287.3</v>
      </c>
      <c r="J32" s="2">
        <v>0.06957910331</v>
      </c>
      <c r="K32" s="1">
        <v>0.0012916101</v>
      </c>
      <c r="L32" s="5">
        <f t="shared" si="1"/>
        <v>1.568155445</v>
      </c>
      <c r="M32" s="1">
        <v>0.016129</v>
      </c>
      <c r="N32" s="6">
        <f t="shared" si="15"/>
        <v>0.02529277917</v>
      </c>
      <c r="O32" s="1">
        <v>-0.07539431802</v>
      </c>
      <c r="P32" s="5">
        <f t="shared" ref="P32:P40" si="16"> O32*0.5*K32*H32*(F32*SQRT(1.4*287*I32))^2</f>
        <v>-1.699217217</v>
      </c>
      <c r="Q32" s="1">
        <v>0.220218</v>
      </c>
      <c r="R32" s="1">
        <v>-0.220218</v>
      </c>
      <c r="S32" s="5">
        <f t="shared" ref="S32:S40" si="17">Q32*L32</f>
        <v>0.3453360557</v>
      </c>
      <c r="T32" s="5">
        <f t="shared" ref="T32:T40" si="18">R32*P32</f>
        <v>0.3741982171</v>
      </c>
      <c r="U32" s="6">
        <f t="shared" ref="U32:U40" si="19">S32+T32</f>
        <v>0.7195342728</v>
      </c>
    </row>
    <row r="33">
      <c r="D33" s="7">
        <v>29.0</v>
      </c>
      <c r="E33" s="7">
        <v>6.0</v>
      </c>
      <c r="F33" s="7">
        <v>0.8</v>
      </c>
      <c r="G33" s="7">
        <v>964.0</v>
      </c>
      <c r="H33" s="7">
        <v>1.19082</v>
      </c>
      <c r="I33" s="7">
        <v>286.24</v>
      </c>
      <c r="J33" s="2">
        <v>0.0825813382</v>
      </c>
      <c r="K33" s="1">
        <v>0.0012916101</v>
      </c>
      <c r="L33" s="5">
        <f t="shared" si="1"/>
        <v>4.674656487</v>
      </c>
      <c r="M33" s="1">
        <v>0.016129</v>
      </c>
      <c r="N33" s="6">
        <f t="shared" si="15"/>
        <v>0.07539753448</v>
      </c>
      <c r="O33" s="1">
        <v>-0.08409664071</v>
      </c>
      <c r="P33" s="5">
        <f t="shared" si="16"/>
        <v>-4.760432751</v>
      </c>
      <c r="Q33" s="1">
        <v>0.220218</v>
      </c>
      <c r="R33" s="1">
        <v>-0.220218</v>
      </c>
      <c r="S33" s="5">
        <f t="shared" si="17"/>
        <v>1.029443502</v>
      </c>
      <c r="T33" s="5">
        <f t="shared" si="18"/>
        <v>1.04833298</v>
      </c>
      <c r="U33" s="6">
        <f t="shared" si="19"/>
        <v>2.077776482</v>
      </c>
    </row>
    <row r="34">
      <c r="D34" s="4">
        <v>30.0</v>
      </c>
      <c r="E34" s="4">
        <v>6.0</v>
      </c>
      <c r="F34" s="4">
        <v>1.0</v>
      </c>
      <c r="G34" s="4">
        <v>1525.0</v>
      </c>
      <c r="H34" s="4">
        <v>1.17126</v>
      </c>
      <c r="I34" s="4">
        <v>285.13</v>
      </c>
      <c r="J34" s="2">
        <v>0.1635991218</v>
      </c>
      <c r="K34" s="1">
        <v>0.0012916101</v>
      </c>
      <c r="L34" s="5">
        <f t="shared" si="1"/>
        <v>14.17713788</v>
      </c>
      <c r="M34" s="1">
        <v>0.016129</v>
      </c>
      <c r="N34" s="6">
        <f t="shared" si="15"/>
        <v>0.2286630569</v>
      </c>
      <c r="O34" s="1">
        <v>-0.1651279408</v>
      </c>
      <c r="P34" s="5">
        <f t="shared" si="16"/>
        <v>-14.30962195</v>
      </c>
      <c r="Q34" s="1">
        <v>0.220218</v>
      </c>
      <c r="R34" s="1">
        <v>-0.220218</v>
      </c>
      <c r="S34" s="5">
        <f t="shared" si="17"/>
        <v>3.12206095</v>
      </c>
      <c r="T34" s="5">
        <f t="shared" si="18"/>
        <v>3.151236327</v>
      </c>
      <c r="U34" s="6">
        <f t="shared" si="19"/>
        <v>6.273297277</v>
      </c>
    </row>
    <row r="35">
      <c r="D35" s="4">
        <v>31.0</v>
      </c>
      <c r="E35" s="4">
        <v>6.0</v>
      </c>
      <c r="F35" s="4">
        <v>1.2</v>
      </c>
      <c r="G35" s="4">
        <v>2207.0</v>
      </c>
      <c r="H35" s="4">
        <v>1.14782</v>
      </c>
      <c r="I35" s="4">
        <v>283.8</v>
      </c>
      <c r="J35" s="2">
        <v>0.1736382039</v>
      </c>
      <c r="K35" s="1">
        <v>0.0012916101</v>
      </c>
      <c r="L35" s="5">
        <f t="shared" si="1"/>
        <v>21.13514954</v>
      </c>
      <c r="M35" s="1">
        <v>0.016129</v>
      </c>
      <c r="N35" s="6">
        <f t="shared" si="15"/>
        <v>0.340888827</v>
      </c>
      <c r="O35" s="1">
        <v>-0.174555793</v>
      </c>
      <c r="P35" s="5">
        <f t="shared" si="16"/>
        <v>-21.246838</v>
      </c>
      <c r="Q35" s="1">
        <v>0.220218</v>
      </c>
      <c r="R35" s="1">
        <v>-0.220218</v>
      </c>
      <c r="S35" s="5">
        <f t="shared" si="17"/>
        <v>4.654340362</v>
      </c>
      <c r="T35" s="5">
        <f t="shared" si="18"/>
        <v>4.67893617</v>
      </c>
      <c r="U35" s="6">
        <f t="shared" si="19"/>
        <v>9.333276532</v>
      </c>
    </row>
    <row r="36">
      <c r="D36" s="4">
        <v>32.0</v>
      </c>
      <c r="E36" s="4">
        <v>6.0</v>
      </c>
      <c r="F36" s="4">
        <v>1.5</v>
      </c>
      <c r="G36" s="4">
        <v>3469.0</v>
      </c>
      <c r="H36" s="4">
        <v>1.10539</v>
      </c>
      <c r="I36" s="4">
        <v>281.3</v>
      </c>
      <c r="J36" s="2">
        <v>0.1711798387</v>
      </c>
      <c r="K36" s="1">
        <v>0.0012916101</v>
      </c>
      <c r="L36" s="5">
        <f t="shared" si="1"/>
        <v>31.07647591</v>
      </c>
      <c r="M36" s="1">
        <v>0.016129</v>
      </c>
      <c r="N36" s="6">
        <f t="shared" si="15"/>
        <v>0.5012324799</v>
      </c>
      <c r="O36" s="1">
        <v>-0.172034368</v>
      </c>
      <c r="P36" s="5">
        <f t="shared" si="16"/>
        <v>-31.23160959</v>
      </c>
      <c r="Q36" s="1">
        <v>0.220218</v>
      </c>
      <c r="R36" s="1">
        <v>-0.220218</v>
      </c>
      <c r="S36" s="5">
        <f t="shared" si="17"/>
        <v>6.843599371</v>
      </c>
      <c r="T36" s="5">
        <f t="shared" si="18"/>
        <v>6.877762601</v>
      </c>
      <c r="U36" s="6">
        <f t="shared" si="19"/>
        <v>13.72136197</v>
      </c>
    </row>
    <row r="37">
      <c r="D37" s="4">
        <v>33.0</v>
      </c>
      <c r="E37" s="4">
        <v>6.0</v>
      </c>
      <c r="F37" s="4">
        <v>2.0</v>
      </c>
      <c r="G37" s="4">
        <v>6184.0</v>
      </c>
      <c r="H37" s="4">
        <v>1.01819</v>
      </c>
      <c r="I37" s="4">
        <v>275.9</v>
      </c>
      <c r="J37" s="2">
        <v>0.1553567338</v>
      </c>
      <c r="K37" s="1">
        <v>0.0012916101</v>
      </c>
      <c r="L37" s="5">
        <f t="shared" si="1"/>
        <v>45.29830696</v>
      </c>
      <c r="M37" s="1">
        <v>0.016129</v>
      </c>
      <c r="N37" s="6">
        <f t="shared" si="15"/>
        <v>0.730616393</v>
      </c>
      <c r="O37" s="1">
        <v>-0.155589777</v>
      </c>
      <c r="P37" s="5">
        <f t="shared" si="16"/>
        <v>-45.36625679</v>
      </c>
      <c r="Q37" s="1">
        <v>0.220218</v>
      </c>
      <c r="R37" s="1">
        <v>-0.220218</v>
      </c>
      <c r="S37" s="5">
        <f t="shared" si="17"/>
        <v>9.975502563</v>
      </c>
      <c r="T37" s="5">
        <f t="shared" si="18"/>
        <v>9.990466337</v>
      </c>
      <c r="U37" s="6">
        <f t="shared" si="19"/>
        <v>19.9659689</v>
      </c>
    </row>
    <row r="38">
      <c r="D38" s="4">
        <v>34.0</v>
      </c>
      <c r="E38" s="4">
        <v>6.0</v>
      </c>
      <c r="F38" s="4">
        <v>2.5</v>
      </c>
      <c r="G38" s="4">
        <v>9574.0</v>
      </c>
      <c r="H38" s="4">
        <v>0.91681</v>
      </c>
      <c r="I38" s="4">
        <v>269.2</v>
      </c>
      <c r="J38" s="2">
        <v>0.1128309003</v>
      </c>
      <c r="K38" s="1">
        <v>0.0012916101</v>
      </c>
      <c r="L38" s="5">
        <f t="shared" si="1"/>
        <v>45.16206975</v>
      </c>
      <c r="M38" s="1">
        <v>0.016129</v>
      </c>
      <c r="N38" s="6">
        <f t="shared" si="15"/>
        <v>0.7284190231</v>
      </c>
      <c r="O38" s="1">
        <v>-0.1130545816</v>
      </c>
      <c r="P38" s="5">
        <f t="shared" si="16"/>
        <v>-45.25160117</v>
      </c>
      <c r="Q38" s="1">
        <v>0.220218</v>
      </c>
      <c r="R38" s="1">
        <v>-0.220218</v>
      </c>
      <c r="S38" s="5">
        <f t="shared" si="17"/>
        <v>9.945500677</v>
      </c>
      <c r="T38" s="5">
        <f t="shared" si="18"/>
        <v>9.965217107</v>
      </c>
      <c r="U38" s="6">
        <f t="shared" si="19"/>
        <v>19.91071778</v>
      </c>
    </row>
    <row r="39">
      <c r="D39" s="4">
        <v>35.0</v>
      </c>
      <c r="E39" s="4">
        <v>6.0</v>
      </c>
      <c r="F39" s="4">
        <v>3.0</v>
      </c>
      <c r="G39" s="4">
        <v>12982.0</v>
      </c>
      <c r="H39" s="4">
        <v>0.82286</v>
      </c>
      <c r="I39" s="4">
        <v>262.43</v>
      </c>
      <c r="J39" s="2">
        <v>0.09601123135</v>
      </c>
      <c r="K39" s="1">
        <v>0.0012916101</v>
      </c>
      <c r="L39" s="5">
        <f t="shared" si="1"/>
        <v>48.41894808</v>
      </c>
      <c r="M39" s="1">
        <v>0.016129</v>
      </c>
      <c r="N39" s="6">
        <f t="shared" si="15"/>
        <v>0.7809492136</v>
      </c>
      <c r="O39" s="1">
        <v>-0.09604825026</v>
      </c>
      <c r="P39" s="5">
        <f t="shared" si="16"/>
        <v>-48.4376169</v>
      </c>
      <c r="Q39" s="1">
        <v>0.220218</v>
      </c>
      <c r="R39" s="1">
        <v>-0.220218</v>
      </c>
      <c r="S39" s="5">
        <f t="shared" si="17"/>
        <v>10.66272391</v>
      </c>
      <c r="T39" s="5">
        <f t="shared" si="18"/>
        <v>10.66683512</v>
      </c>
      <c r="U39" s="6">
        <f t="shared" si="19"/>
        <v>21.32955903</v>
      </c>
    </row>
    <row r="40">
      <c r="D40" s="4">
        <v>36.0</v>
      </c>
      <c r="E40" s="4">
        <v>6.0</v>
      </c>
      <c r="F40" s="4">
        <v>3.2</v>
      </c>
      <c r="G40" s="4">
        <v>16138.0</v>
      </c>
      <c r="H40" s="4">
        <v>0.7426</v>
      </c>
      <c r="I40" s="4">
        <v>256.2</v>
      </c>
      <c r="J40" s="2">
        <v>0.09119650865</v>
      </c>
      <c r="K40" s="1">
        <v>0.0012916101</v>
      </c>
      <c r="L40" s="5">
        <f t="shared" si="1"/>
        <v>46.10240783</v>
      </c>
      <c r="M40" s="1">
        <v>0.016129</v>
      </c>
      <c r="N40" s="6">
        <f t="shared" si="15"/>
        <v>0.743585736</v>
      </c>
      <c r="O40" s="10">
        <v>-0.09158081788</v>
      </c>
      <c r="P40" s="5">
        <f t="shared" si="16"/>
        <v>-46.29668699</v>
      </c>
      <c r="Q40" s="1">
        <v>0.220218</v>
      </c>
      <c r="R40" s="1">
        <v>-0.220218</v>
      </c>
      <c r="S40" s="5">
        <f t="shared" si="17"/>
        <v>10.15258005</v>
      </c>
      <c r="T40" s="5">
        <f t="shared" si="18"/>
        <v>10.19536382</v>
      </c>
      <c r="U40" s="6">
        <f t="shared" si="19"/>
        <v>20.34794386</v>
      </c>
    </row>
    <row r="41">
      <c r="D41" s="4"/>
      <c r="E41" s="4"/>
      <c r="F41" s="4"/>
      <c r="G41" s="4"/>
      <c r="H41" s="4"/>
      <c r="I41" s="4"/>
      <c r="J41" s="2"/>
      <c r="K41" s="1"/>
      <c r="M41" s="1"/>
      <c r="N41" s="6"/>
      <c r="O41" s="1"/>
      <c r="Q41" s="1"/>
      <c r="R41" s="1"/>
      <c r="U41" s="6"/>
    </row>
    <row r="42">
      <c r="D42" s="4">
        <v>37.0</v>
      </c>
      <c r="E42" s="4">
        <v>8.0</v>
      </c>
      <c r="F42" s="4">
        <v>0.5</v>
      </c>
      <c r="G42" s="4">
        <v>441.0</v>
      </c>
      <c r="H42" s="4">
        <v>1.20927</v>
      </c>
      <c r="I42" s="4">
        <v>287.3</v>
      </c>
      <c r="J42" s="2">
        <v>0.09477442612</v>
      </c>
      <c r="K42" s="1">
        <v>0.0012916101</v>
      </c>
      <c r="L42" s="5">
        <f t="shared" ref="L42:L56" si="20"> J42*0.5*H42*(F42*SQRT(1.4*287*I42))^2*K42</f>
        <v>2.136000972</v>
      </c>
      <c r="M42" s="1">
        <v>0.016129</v>
      </c>
      <c r="N42" s="6">
        <f>L42*M40</f>
        <v>0.03445155968</v>
      </c>
      <c r="O42" s="1">
        <v>-0.1117021309</v>
      </c>
      <c r="P42" s="5">
        <f t="shared" ref="P42:P59" si="21"> O42*0.5*K42*H42*(F42*SQRT(1.4*287*I42))^2</f>
        <v>-2.51751311</v>
      </c>
      <c r="Q42" s="1">
        <v>0.220218</v>
      </c>
      <c r="R42" s="1">
        <v>-0.220218</v>
      </c>
      <c r="S42" s="5">
        <f t="shared" ref="S42:S59" si="22">Q42*L42</f>
        <v>0.4703858621</v>
      </c>
      <c r="T42" s="5">
        <f t="shared" ref="T42:T59" si="23">R42*P42</f>
        <v>0.554401702</v>
      </c>
      <c r="U42" s="6">
        <f t="shared" ref="U42:U59" si="24">S42+T42</f>
        <v>1.024787564</v>
      </c>
    </row>
    <row r="43">
      <c r="D43" s="7">
        <v>38.0</v>
      </c>
      <c r="E43" s="7">
        <v>8.0</v>
      </c>
      <c r="F43" s="7">
        <v>0.8</v>
      </c>
      <c r="G43" s="7">
        <v>964.0</v>
      </c>
      <c r="H43" s="7">
        <v>1.19082</v>
      </c>
      <c r="I43" s="7">
        <v>286.24</v>
      </c>
      <c r="J43" s="2">
        <v>0.02572299195</v>
      </c>
      <c r="K43" s="1">
        <v>0.0012916101</v>
      </c>
      <c r="L43" s="5">
        <f t="shared" si="20"/>
        <v>1.456093517</v>
      </c>
      <c r="M43" s="1">
        <v>0.016129</v>
      </c>
      <c r="N43" s="6">
        <f t="shared" ref="N43:N57" si="25">L43*M42</f>
        <v>0.02348533234</v>
      </c>
      <c r="O43" s="1">
        <v>-0.02937037314</v>
      </c>
      <c r="P43" s="5">
        <f t="shared" si="21"/>
        <v>-1.662559706</v>
      </c>
      <c r="Q43" s="1">
        <v>0.220218</v>
      </c>
      <c r="R43" s="1">
        <v>-0.220218</v>
      </c>
      <c r="S43" s="5">
        <f t="shared" si="22"/>
        <v>0.3206580021</v>
      </c>
      <c r="T43" s="5">
        <f t="shared" si="23"/>
        <v>0.3661255732</v>
      </c>
      <c r="U43" s="6">
        <f t="shared" si="24"/>
        <v>0.6867835754</v>
      </c>
    </row>
    <row r="44">
      <c r="D44" s="4">
        <v>39.0</v>
      </c>
      <c r="E44" s="4">
        <v>8.0</v>
      </c>
      <c r="F44" s="4">
        <v>1.0</v>
      </c>
      <c r="G44" s="4">
        <v>1525.0</v>
      </c>
      <c r="H44" s="4">
        <v>1.17126</v>
      </c>
      <c r="I44" s="4">
        <v>285.13</v>
      </c>
      <c r="J44" s="2">
        <v>0.2352561491</v>
      </c>
      <c r="K44" s="1">
        <v>0.0012916101</v>
      </c>
      <c r="L44" s="5">
        <f t="shared" si="20"/>
        <v>20.3867773</v>
      </c>
      <c r="M44" s="1">
        <v>0.016129</v>
      </c>
      <c r="N44" s="6">
        <f t="shared" si="25"/>
        <v>0.3288183311</v>
      </c>
      <c r="O44" s="1">
        <v>-0.2377583863</v>
      </c>
      <c r="P44" s="5">
        <f t="shared" si="21"/>
        <v>-20.60361564</v>
      </c>
      <c r="Q44" s="1">
        <v>0.220218</v>
      </c>
      <c r="R44" s="1">
        <v>-0.220218</v>
      </c>
      <c r="S44" s="5">
        <f t="shared" si="22"/>
        <v>4.489535324</v>
      </c>
      <c r="T44" s="5">
        <f t="shared" si="23"/>
        <v>4.537287029</v>
      </c>
      <c r="U44" s="6">
        <f t="shared" si="24"/>
        <v>9.026822353</v>
      </c>
    </row>
    <row r="45">
      <c r="D45" s="7">
        <v>40.0</v>
      </c>
      <c r="E45" s="7">
        <v>8.0</v>
      </c>
      <c r="F45" s="7">
        <v>1.2</v>
      </c>
      <c r="G45" s="7">
        <v>2207.0</v>
      </c>
      <c r="H45" s="7">
        <v>1.14782</v>
      </c>
      <c r="I45" s="7">
        <v>283.8</v>
      </c>
      <c r="J45" s="2">
        <v>0.2438762769</v>
      </c>
      <c r="K45" s="1">
        <v>0.0012916101</v>
      </c>
      <c r="L45" s="5">
        <f t="shared" si="20"/>
        <v>29.68449031</v>
      </c>
      <c r="M45" s="1">
        <v>0.016129</v>
      </c>
      <c r="N45" s="6">
        <f t="shared" si="25"/>
        <v>0.4787811443</v>
      </c>
      <c r="O45" s="1">
        <v>-0.2461318923</v>
      </c>
      <c r="P45" s="5">
        <f t="shared" si="21"/>
        <v>-29.95904262</v>
      </c>
      <c r="Q45" s="1">
        <v>0.220218</v>
      </c>
      <c r="R45" s="1">
        <v>-0.220218</v>
      </c>
      <c r="S45" s="5">
        <f t="shared" si="22"/>
        <v>6.537059088</v>
      </c>
      <c r="T45" s="5">
        <f t="shared" si="23"/>
        <v>6.597520447</v>
      </c>
      <c r="U45" s="6">
        <f t="shared" si="24"/>
        <v>13.13457954</v>
      </c>
    </row>
    <row r="46">
      <c r="D46" s="7">
        <v>41.0</v>
      </c>
      <c r="E46" s="7">
        <v>8.0</v>
      </c>
      <c r="F46" s="7">
        <v>1.5</v>
      </c>
      <c r="G46" s="7">
        <v>3469.0</v>
      </c>
      <c r="H46" s="7">
        <v>1.10539</v>
      </c>
      <c r="I46" s="7">
        <v>281.3</v>
      </c>
      <c r="J46" s="2">
        <v>0.237319239</v>
      </c>
      <c r="K46" s="1">
        <v>0.0012916101</v>
      </c>
      <c r="L46" s="5">
        <f t="shared" si="20"/>
        <v>43.08361118</v>
      </c>
      <c r="M46" s="1">
        <v>0.016129</v>
      </c>
      <c r="N46" s="6">
        <f t="shared" si="25"/>
        <v>0.6948955648</v>
      </c>
      <c r="O46" s="1">
        <v>-0.2401017863</v>
      </c>
      <c r="P46" s="5">
        <f t="shared" si="21"/>
        <v>-43.58876275</v>
      </c>
      <c r="Q46" s="1">
        <v>0.220218</v>
      </c>
      <c r="R46" s="1">
        <v>-0.220218</v>
      </c>
      <c r="S46" s="5">
        <f t="shared" si="22"/>
        <v>9.487786687</v>
      </c>
      <c r="T46" s="5">
        <f t="shared" si="23"/>
        <v>9.599030156</v>
      </c>
      <c r="U46" s="6">
        <f t="shared" si="24"/>
        <v>19.08681684</v>
      </c>
    </row>
    <row r="47">
      <c r="D47" s="7">
        <v>42.0</v>
      </c>
      <c r="E47" s="7">
        <v>8.0</v>
      </c>
      <c r="F47" s="7">
        <v>2.0</v>
      </c>
      <c r="G47" s="7">
        <v>6184.0</v>
      </c>
      <c r="H47" s="7">
        <v>1.01819</v>
      </c>
      <c r="I47" s="7">
        <v>275.9</v>
      </c>
      <c r="J47" s="2">
        <v>0.2103323195</v>
      </c>
      <c r="K47" s="1">
        <v>0.0012916101</v>
      </c>
      <c r="L47" s="5">
        <f t="shared" si="20"/>
        <v>61.32787257</v>
      </c>
      <c r="M47" s="1">
        <v>0.016129</v>
      </c>
      <c r="N47" s="6">
        <f t="shared" si="25"/>
        <v>0.9891572566</v>
      </c>
      <c r="O47" s="1">
        <v>-0.2109589532</v>
      </c>
      <c r="P47" s="5">
        <f t="shared" si="21"/>
        <v>-61.51058396</v>
      </c>
      <c r="Q47" s="1">
        <v>0.220218</v>
      </c>
      <c r="R47" s="1">
        <v>-0.220218</v>
      </c>
      <c r="S47" s="5">
        <f t="shared" si="22"/>
        <v>13.50550144</v>
      </c>
      <c r="T47" s="5">
        <f t="shared" si="23"/>
        <v>13.54573778</v>
      </c>
      <c r="U47" s="6">
        <f t="shared" si="24"/>
        <v>27.05123922</v>
      </c>
    </row>
    <row r="48">
      <c r="D48" s="7">
        <v>43.0</v>
      </c>
      <c r="E48" s="7">
        <v>8.0</v>
      </c>
      <c r="F48" s="7">
        <v>2.5</v>
      </c>
      <c r="G48" s="7">
        <v>9574.0</v>
      </c>
      <c r="H48" s="7">
        <v>0.91681</v>
      </c>
      <c r="I48" s="7">
        <v>269.2</v>
      </c>
      <c r="J48" s="2">
        <v>0.1524140751</v>
      </c>
      <c r="K48" s="1">
        <v>0.0012916101</v>
      </c>
      <c r="L48" s="5">
        <f t="shared" si="20"/>
        <v>61.00576237</v>
      </c>
      <c r="M48" s="1">
        <v>0.016129</v>
      </c>
      <c r="N48" s="6">
        <f t="shared" si="25"/>
        <v>0.9839619412</v>
      </c>
      <c r="O48" s="1">
        <v>-0.1524909391</v>
      </c>
      <c r="P48" s="5">
        <f t="shared" si="21"/>
        <v>-61.0365282</v>
      </c>
      <c r="Q48" s="1">
        <v>0.220218</v>
      </c>
      <c r="R48" s="1">
        <v>-0.220218</v>
      </c>
      <c r="S48" s="5">
        <f t="shared" si="22"/>
        <v>13.43456698</v>
      </c>
      <c r="T48" s="5">
        <f t="shared" si="23"/>
        <v>13.44134217</v>
      </c>
      <c r="U48" s="6">
        <f t="shared" si="24"/>
        <v>26.87590914</v>
      </c>
    </row>
    <row r="49">
      <c r="D49" s="7">
        <v>44.0</v>
      </c>
      <c r="E49" s="7">
        <v>8.0</v>
      </c>
      <c r="F49" s="7">
        <v>3.0</v>
      </c>
      <c r="G49" s="7">
        <v>12982.0</v>
      </c>
      <c r="H49" s="7">
        <v>0.82286</v>
      </c>
      <c r="I49" s="7">
        <v>262.43</v>
      </c>
      <c r="J49" s="2">
        <v>0.1305136222</v>
      </c>
      <c r="K49" s="1">
        <v>0.0012916101</v>
      </c>
      <c r="L49" s="5">
        <f t="shared" si="20"/>
        <v>65.81867775</v>
      </c>
      <c r="M49" s="1">
        <v>0.016129</v>
      </c>
      <c r="N49" s="6">
        <f t="shared" si="25"/>
        <v>1.061589453</v>
      </c>
      <c r="O49" s="1">
        <v>-0.1307162455</v>
      </c>
      <c r="P49" s="5">
        <f t="shared" si="21"/>
        <v>-65.92086171</v>
      </c>
      <c r="Q49" s="1">
        <v>0.220218</v>
      </c>
      <c r="R49" s="1">
        <v>-0.220218</v>
      </c>
      <c r="S49" s="5">
        <f t="shared" si="22"/>
        <v>14.49445758</v>
      </c>
      <c r="T49" s="5">
        <f t="shared" si="23"/>
        <v>14.51696032</v>
      </c>
      <c r="U49" s="6">
        <f t="shared" si="24"/>
        <v>29.0114179</v>
      </c>
    </row>
    <row r="50">
      <c r="D50" s="7">
        <v>45.0</v>
      </c>
      <c r="E50" s="7">
        <v>8.0</v>
      </c>
      <c r="F50" s="7">
        <v>3.2</v>
      </c>
      <c r="G50" s="7">
        <v>16138.0</v>
      </c>
      <c r="H50" s="7">
        <v>0.7426</v>
      </c>
      <c r="I50" s="7">
        <v>256.2</v>
      </c>
      <c r="J50" s="2">
        <v>0.1244284629</v>
      </c>
      <c r="K50" s="1">
        <v>0.0012916101</v>
      </c>
      <c r="L50" s="5">
        <f t="shared" si="20"/>
        <v>62.9020982</v>
      </c>
      <c r="M50" s="1">
        <v>0.016129</v>
      </c>
      <c r="N50" s="6">
        <f t="shared" si="25"/>
        <v>1.014547942</v>
      </c>
      <c r="O50" s="1">
        <v>-0.1248316627</v>
      </c>
      <c r="P50" s="5">
        <f t="shared" si="21"/>
        <v>-63.10592708</v>
      </c>
      <c r="Q50" s="1">
        <v>0.220218</v>
      </c>
      <c r="R50" s="1">
        <v>-0.220218</v>
      </c>
      <c r="S50" s="5">
        <f t="shared" si="22"/>
        <v>13.85217426</v>
      </c>
      <c r="T50" s="5">
        <f t="shared" si="23"/>
        <v>13.89706105</v>
      </c>
      <c r="U50" s="6">
        <f t="shared" si="24"/>
        <v>27.74923531</v>
      </c>
    </row>
    <row r="51">
      <c r="D51" s="7">
        <v>46.0</v>
      </c>
      <c r="E51" s="7">
        <v>10.0</v>
      </c>
      <c r="F51" s="7">
        <v>0.5</v>
      </c>
      <c r="G51" s="7">
        <v>441.0</v>
      </c>
      <c r="H51" s="7">
        <v>1.20927</v>
      </c>
      <c r="I51" s="7">
        <v>287.3</v>
      </c>
      <c r="J51" s="2">
        <v>0.1195662911</v>
      </c>
      <c r="K51" s="1">
        <v>0.0012916101</v>
      </c>
      <c r="L51" s="5">
        <f t="shared" si="20"/>
        <v>2.694753474</v>
      </c>
      <c r="M51" s="1">
        <v>0.016129</v>
      </c>
      <c r="N51" s="6">
        <f t="shared" si="25"/>
        <v>0.04346367878</v>
      </c>
      <c r="O51" s="1">
        <v>-0.1824362453</v>
      </c>
      <c r="P51" s="5">
        <f t="shared" si="21"/>
        <v>-4.111699889</v>
      </c>
      <c r="Q51" s="1">
        <v>0.220218</v>
      </c>
      <c r="R51" s="1">
        <v>-0.220218</v>
      </c>
      <c r="S51" s="5">
        <f t="shared" si="22"/>
        <v>0.5934332206</v>
      </c>
      <c r="T51" s="5">
        <f t="shared" si="23"/>
        <v>0.9054703261</v>
      </c>
      <c r="U51" s="6">
        <f t="shared" si="24"/>
        <v>1.498903547</v>
      </c>
    </row>
    <row r="52">
      <c r="D52" s="7">
        <v>47.0</v>
      </c>
      <c r="E52" s="7">
        <v>10.0</v>
      </c>
      <c r="F52" s="7">
        <v>0.8</v>
      </c>
      <c r="G52" s="7">
        <v>964.0</v>
      </c>
      <c r="H52" s="7">
        <v>1.19082</v>
      </c>
      <c r="I52" s="7">
        <v>286.24</v>
      </c>
      <c r="J52" s="2">
        <v>0.01832586132</v>
      </c>
      <c r="K52" s="1">
        <v>0.0012916101</v>
      </c>
      <c r="L52" s="5">
        <f t="shared" si="20"/>
        <v>1.037366412</v>
      </c>
      <c r="M52" s="1">
        <v>0.016129</v>
      </c>
      <c r="N52" s="6">
        <f t="shared" si="25"/>
        <v>0.01673168286</v>
      </c>
      <c r="O52" s="1">
        <v>-0.02448497821</v>
      </c>
      <c r="P52" s="5">
        <f t="shared" si="21"/>
        <v>-1.386013653</v>
      </c>
      <c r="Q52" s="1">
        <v>0.220218</v>
      </c>
      <c r="R52" s="1">
        <v>-0.220218</v>
      </c>
      <c r="S52" s="5">
        <f t="shared" si="22"/>
        <v>0.2284467565</v>
      </c>
      <c r="T52" s="5">
        <f t="shared" si="23"/>
        <v>0.3052251546</v>
      </c>
      <c r="U52" s="6">
        <f t="shared" si="24"/>
        <v>0.5336719111</v>
      </c>
    </row>
    <row r="53">
      <c r="D53" s="7">
        <v>48.0</v>
      </c>
      <c r="E53" s="7">
        <v>10.0</v>
      </c>
      <c r="F53" s="7">
        <v>1.0</v>
      </c>
      <c r="G53" s="7">
        <v>1525.0</v>
      </c>
      <c r="H53" s="7">
        <v>1.17126</v>
      </c>
      <c r="I53" s="7">
        <v>285.13</v>
      </c>
      <c r="J53" s="2">
        <v>0.3152374444</v>
      </c>
      <c r="K53" s="1">
        <v>0.0012916101</v>
      </c>
      <c r="L53" s="5">
        <f t="shared" si="20"/>
        <v>27.31777937</v>
      </c>
      <c r="M53" s="1">
        <v>0.016129</v>
      </c>
      <c r="N53" s="6">
        <f t="shared" si="25"/>
        <v>0.4406084634</v>
      </c>
      <c r="O53" s="1">
        <v>-0.3165609049</v>
      </c>
      <c r="P53" s="5">
        <f t="shared" si="21"/>
        <v>-27.43246753</v>
      </c>
      <c r="Q53" s="1">
        <v>0.220218</v>
      </c>
      <c r="R53" s="1">
        <v>-0.220218</v>
      </c>
      <c r="S53" s="5">
        <f t="shared" si="22"/>
        <v>6.015866737</v>
      </c>
      <c r="T53" s="5">
        <f t="shared" si="23"/>
        <v>6.041123134</v>
      </c>
      <c r="U53" s="6">
        <f t="shared" si="24"/>
        <v>12.05698987</v>
      </c>
    </row>
    <row r="54">
      <c r="D54" s="7">
        <v>49.0</v>
      </c>
      <c r="E54" s="7">
        <v>10.0</v>
      </c>
      <c r="F54" s="7">
        <v>1.2</v>
      </c>
      <c r="G54" s="7">
        <v>2207.0</v>
      </c>
      <c r="H54" s="7">
        <v>1.14782</v>
      </c>
      <c r="I54" s="7">
        <v>283.8</v>
      </c>
      <c r="J54" s="2">
        <v>0.3179284542</v>
      </c>
      <c r="K54" s="1">
        <v>0.0012916101</v>
      </c>
      <c r="L54" s="5">
        <f t="shared" si="20"/>
        <v>38.69808183</v>
      </c>
      <c r="M54" s="1">
        <v>0.016129</v>
      </c>
      <c r="N54" s="6">
        <f t="shared" si="25"/>
        <v>0.6241613618</v>
      </c>
      <c r="O54" s="1">
        <v>-0.3181501376</v>
      </c>
      <c r="P54" s="5">
        <f t="shared" si="21"/>
        <v>-38.72506501</v>
      </c>
      <c r="Q54" s="1">
        <v>0.220218</v>
      </c>
      <c r="R54" s="1">
        <v>-0.220218</v>
      </c>
      <c r="S54" s="5">
        <f t="shared" si="22"/>
        <v>8.522014184</v>
      </c>
      <c r="T54" s="5">
        <f t="shared" si="23"/>
        <v>8.527956367</v>
      </c>
      <c r="U54" s="6">
        <f t="shared" si="24"/>
        <v>17.04997055</v>
      </c>
    </row>
    <row r="55">
      <c r="D55" s="7">
        <v>50.0</v>
      </c>
      <c r="E55" s="7">
        <v>10.0</v>
      </c>
      <c r="F55" s="7">
        <v>1.5</v>
      </c>
      <c r="G55" s="7">
        <v>3469.0</v>
      </c>
      <c r="H55" s="7">
        <v>1.10539</v>
      </c>
      <c r="I55" s="7">
        <v>281.3</v>
      </c>
      <c r="J55" s="2">
        <v>0.3062406157</v>
      </c>
      <c r="K55" s="1">
        <v>0.0012916101</v>
      </c>
      <c r="L55" s="5">
        <f t="shared" si="20"/>
        <v>55.59579439</v>
      </c>
      <c r="M55" s="1">
        <v>0.016129</v>
      </c>
      <c r="N55" s="6">
        <f t="shared" si="25"/>
        <v>0.8967045676</v>
      </c>
      <c r="O55" s="1">
        <v>-0.3058460583</v>
      </c>
      <c r="P55" s="5">
        <f t="shared" si="21"/>
        <v>-55.52416531</v>
      </c>
      <c r="Q55" s="1">
        <v>0.220218</v>
      </c>
      <c r="R55" s="1">
        <v>-0.220218</v>
      </c>
      <c r="S55" s="5">
        <f t="shared" si="22"/>
        <v>12.24319465</v>
      </c>
      <c r="T55" s="5">
        <f t="shared" si="23"/>
        <v>12.22742064</v>
      </c>
      <c r="U55" s="6">
        <f t="shared" si="24"/>
        <v>24.47061528</v>
      </c>
    </row>
    <row r="56">
      <c r="D56" s="7">
        <v>51.0</v>
      </c>
      <c r="E56" s="7">
        <v>10.0</v>
      </c>
      <c r="F56" s="7">
        <v>2.0</v>
      </c>
      <c r="G56" s="7">
        <v>6184.0</v>
      </c>
      <c r="H56" s="7">
        <v>1.01819</v>
      </c>
      <c r="I56" s="7">
        <v>275.9</v>
      </c>
      <c r="J56" s="2">
        <v>0.2660210283</v>
      </c>
      <c r="K56" s="1">
        <v>0.0012916101</v>
      </c>
      <c r="L56" s="5">
        <f t="shared" si="20"/>
        <v>77.56536781</v>
      </c>
      <c r="M56" s="1">
        <v>0.016129</v>
      </c>
      <c r="N56" s="6">
        <f t="shared" si="25"/>
        <v>1.251051817</v>
      </c>
      <c r="O56" s="1">
        <v>-0.2656252689</v>
      </c>
      <c r="P56" s="5">
        <f t="shared" si="21"/>
        <v>-77.44997383</v>
      </c>
      <c r="Q56" s="1">
        <v>0.220218</v>
      </c>
      <c r="R56" s="1">
        <v>-0.220218</v>
      </c>
      <c r="S56" s="5">
        <f t="shared" si="22"/>
        <v>17.08129017</v>
      </c>
      <c r="T56" s="5">
        <f t="shared" si="23"/>
        <v>17.05587834</v>
      </c>
      <c r="U56" s="6">
        <f t="shared" si="24"/>
        <v>34.13716851</v>
      </c>
    </row>
    <row r="57">
      <c r="D57" s="7">
        <v>52.0</v>
      </c>
      <c r="E57" s="7">
        <v>10.0</v>
      </c>
      <c r="F57" s="7">
        <v>2.5</v>
      </c>
      <c r="G57" s="7">
        <v>9574.0</v>
      </c>
      <c r="H57" s="7">
        <v>0.91681</v>
      </c>
      <c r="I57" s="7">
        <v>269.2</v>
      </c>
      <c r="J57" s="2">
        <v>0.1936943374</v>
      </c>
      <c r="K57" s="1">
        <v>0.0011806428</v>
      </c>
      <c r="L57" s="5">
        <f t="shared" ref="L57:L59" si="26"> J57*0.5*K57*H57*(F57*SQRT(1.4*287*I57))^2</f>
        <v>70.86793835</v>
      </c>
      <c r="M57" s="1">
        <v>0.016129</v>
      </c>
      <c r="N57" s="6">
        <f t="shared" si="25"/>
        <v>1.143028978</v>
      </c>
      <c r="O57" s="1">
        <v>-0.193510031</v>
      </c>
      <c r="P57" s="5">
        <f t="shared" si="21"/>
        <v>-70.80050523</v>
      </c>
      <c r="Q57" s="1">
        <v>0.220218</v>
      </c>
      <c r="R57" s="1">
        <v>-0.220218</v>
      </c>
      <c r="S57" s="5">
        <f t="shared" si="22"/>
        <v>15.60639565</v>
      </c>
      <c r="T57" s="5">
        <f t="shared" si="23"/>
        <v>15.59154566</v>
      </c>
      <c r="U57" s="6">
        <f t="shared" si="24"/>
        <v>31.19794131</v>
      </c>
    </row>
    <row r="58">
      <c r="D58" s="7">
        <v>53.0</v>
      </c>
      <c r="E58" s="7">
        <v>10.0</v>
      </c>
      <c r="F58" s="7">
        <v>3.0</v>
      </c>
      <c r="G58" s="7">
        <v>12982.0</v>
      </c>
      <c r="H58" s="7">
        <v>0.82286</v>
      </c>
      <c r="I58" s="7">
        <v>262.43</v>
      </c>
      <c r="J58" s="2">
        <v>0.1673437405</v>
      </c>
      <c r="K58" s="1">
        <v>0.0011806428</v>
      </c>
      <c r="L58" s="5">
        <f t="shared" si="26"/>
        <v>77.14181862</v>
      </c>
      <c r="M58" s="1">
        <v>0.016129</v>
      </c>
      <c r="N58" s="6">
        <f t="shared" ref="N58:N59" si="27">L58*M58</f>
        <v>1.244220393</v>
      </c>
      <c r="O58" s="1">
        <v>-0.1672825737</v>
      </c>
      <c r="P58" s="5">
        <f t="shared" si="21"/>
        <v>-77.11362206</v>
      </c>
      <c r="Q58" s="1">
        <v>0.220218</v>
      </c>
      <c r="R58" s="1">
        <v>-0.220218</v>
      </c>
      <c r="S58" s="5">
        <f t="shared" si="22"/>
        <v>16.98801701</v>
      </c>
      <c r="T58" s="5">
        <f t="shared" si="23"/>
        <v>16.98180762</v>
      </c>
      <c r="U58" s="6">
        <f t="shared" si="24"/>
        <v>33.96982464</v>
      </c>
    </row>
    <row r="59">
      <c r="D59" s="7">
        <v>54.0</v>
      </c>
      <c r="E59" s="7">
        <v>10.0</v>
      </c>
      <c r="F59" s="7">
        <v>3.2</v>
      </c>
      <c r="G59" s="7">
        <v>16138.0</v>
      </c>
      <c r="H59" s="7">
        <v>0.7426</v>
      </c>
      <c r="I59" s="7">
        <v>256.2</v>
      </c>
      <c r="J59" s="2">
        <v>0.1592212193</v>
      </c>
      <c r="K59" s="1">
        <v>0.0011806428</v>
      </c>
      <c r="L59" s="5">
        <f t="shared" si="26"/>
        <v>73.57553556</v>
      </c>
      <c r="M59" s="1">
        <v>0.016129</v>
      </c>
      <c r="N59" s="6">
        <f t="shared" si="27"/>
        <v>1.186699813</v>
      </c>
      <c r="O59" s="1">
        <v>-0.1590911214</v>
      </c>
      <c r="P59" s="5">
        <f t="shared" si="21"/>
        <v>-73.5154178</v>
      </c>
      <c r="Q59" s="1">
        <v>0.220218</v>
      </c>
      <c r="R59" s="1">
        <v>-0.220218</v>
      </c>
      <c r="S59" s="5">
        <f t="shared" si="22"/>
        <v>16.20265729</v>
      </c>
      <c r="T59" s="5">
        <f t="shared" si="23"/>
        <v>16.18941828</v>
      </c>
      <c r="U59" s="6">
        <f t="shared" si="24"/>
        <v>32.39207557</v>
      </c>
    </row>
    <row r="60">
      <c r="J60" s="11"/>
    </row>
    <row r="61">
      <c r="J61" s="11"/>
    </row>
    <row r="62">
      <c r="J62" s="11"/>
    </row>
    <row r="63">
      <c r="J63" s="11"/>
    </row>
    <row r="64">
      <c r="J64" s="11"/>
    </row>
    <row r="65">
      <c r="J65" s="11"/>
    </row>
    <row r="66">
      <c r="J66" s="11"/>
    </row>
    <row r="67">
      <c r="J67" s="11"/>
    </row>
    <row r="68">
      <c r="J68" s="11"/>
    </row>
    <row r="69">
      <c r="J69" s="11"/>
    </row>
    <row r="70">
      <c r="J70" s="11"/>
    </row>
    <row r="71">
      <c r="J71" s="11"/>
    </row>
    <row r="72">
      <c r="J72" s="11"/>
    </row>
    <row r="73">
      <c r="J73" s="11"/>
    </row>
    <row r="74">
      <c r="J74" s="11"/>
    </row>
    <row r="75">
      <c r="J75" s="11"/>
    </row>
    <row r="76">
      <c r="J76" s="11"/>
    </row>
    <row r="77">
      <c r="J77" s="11"/>
    </row>
    <row r="78">
      <c r="J78" s="11"/>
    </row>
    <row r="79">
      <c r="J79" s="11"/>
    </row>
    <row r="80">
      <c r="J80" s="11"/>
    </row>
    <row r="81">
      <c r="J81" s="11"/>
    </row>
    <row r="82">
      <c r="J82" s="11"/>
    </row>
    <row r="83">
      <c r="J83" s="11"/>
    </row>
    <row r="84">
      <c r="J84" s="11"/>
    </row>
    <row r="85">
      <c r="J85" s="11"/>
    </row>
    <row r="86">
      <c r="J86" s="11"/>
    </row>
    <row r="87">
      <c r="J87" s="11"/>
    </row>
    <row r="88">
      <c r="J88" s="11"/>
    </row>
    <row r="89">
      <c r="J89" s="11"/>
    </row>
    <row r="90">
      <c r="J90" s="11"/>
    </row>
    <row r="91">
      <c r="J91" s="11"/>
    </row>
    <row r="92">
      <c r="J92" s="11"/>
    </row>
    <row r="93">
      <c r="J93" s="11"/>
    </row>
    <row r="94">
      <c r="J94" s="11"/>
    </row>
    <row r="95">
      <c r="J95" s="11"/>
    </row>
    <row r="96">
      <c r="J96" s="11"/>
    </row>
    <row r="97">
      <c r="J97" s="11"/>
    </row>
    <row r="98">
      <c r="J98" s="11"/>
    </row>
    <row r="99">
      <c r="J99" s="11"/>
    </row>
    <row r="100">
      <c r="J100" s="11"/>
    </row>
    <row r="101">
      <c r="J101" s="11"/>
    </row>
    <row r="102">
      <c r="J102" s="11"/>
    </row>
    <row r="103">
      <c r="J103" s="11"/>
    </row>
    <row r="104">
      <c r="J104" s="11"/>
    </row>
    <row r="105">
      <c r="J105" s="11"/>
    </row>
    <row r="106">
      <c r="J106" s="11"/>
    </row>
    <row r="107">
      <c r="J107" s="11"/>
    </row>
    <row r="108">
      <c r="J108" s="11"/>
    </row>
    <row r="109">
      <c r="J109" s="11"/>
    </row>
    <row r="110">
      <c r="J110" s="11"/>
    </row>
    <row r="111">
      <c r="J111" s="11"/>
    </row>
    <row r="112">
      <c r="J112" s="11"/>
    </row>
    <row r="113">
      <c r="J113" s="11"/>
    </row>
    <row r="114">
      <c r="J114" s="11"/>
    </row>
    <row r="115">
      <c r="J115" s="11"/>
    </row>
    <row r="116">
      <c r="J116" s="11"/>
    </row>
    <row r="117">
      <c r="J117" s="11"/>
    </row>
    <row r="118">
      <c r="J118" s="11"/>
    </row>
    <row r="119">
      <c r="J119" s="11"/>
    </row>
    <row r="120">
      <c r="J120" s="11"/>
    </row>
    <row r="121">
      <c r="J121" s="11"/>
    </row>
    <row r="122">
      <c r="J122" s="11"/>
    </row>
    <row r="123">
      <c r="J123" s="11"/>
    </row>
    <row r="124">
      <c r="J124" s="11"/>
    </row>
    <row r="125">
      <c r="J125" s="11"/>
    </row>
    <row r="126">
      <c r="J126" s="11"/>
    </row>
    <row r="127">
      <c r="J127" s="11"/>
    </row>
    <row r="128">
      <c r="J128" s="11"/>
    </row>
    <row r="129">
      <c r="J129" s="11"/>
    </row>
    <row r="130">
      <c r="J130" s="11"/>
    </row>
    <row r="131">
      <c r="J131" s="11"/>
    </row>
    <row r="132">
      <c r="J132" s="11"/>
    </row>
    <row r="133">
      <c r="J133" s="11"/>
    </row>
    <row r="134">
      <c r="J134" s="11"/>
    </row>
    <row r="135">
      <c r="J135" s="11"/>
    </row>
    <row r="136">
      <c r="J136" s="11"/>
    </row>
    <row r="137">
      <c r="J137" s="11"/>
    </row>
    <row r="138">
      <c r="J138" s="11"/>
    </row>
    <row r="139">
      <c r="J139" s="11"/>
    </row>
    <row r="140">
      <c r="J140" s="11"/>
    </row>
    <row r="141">
      <c r="J141" s="11"/>
    </row>
    <row r="142">
      <c r="J142" s="11"/>
    </row>
    <row r="143">
      <c r="J143" s="11"/>
    </row>
    <row r="144">
      <c r="J144" s="11"/>
    </row>
    <row r="145">
      <c r="J145" s="11"/>
    </row>
    <row r="146">
      <c r="J146" s="11"/>
    </row>
    <row r="147">
      <c r="J147" s="11"/>
    </row>
    <row r="148">
      <c r="J148" s="11"/>
    </row>
    <row r="149">
      <c r="J149" s="11"/>
    </row>
    <row r="150">
      <c r="J150" s="11"/>
    </row>
    <row r="151">
      <c r="J151" s="11"/>
    </row>
    <row r="152">
      <c r="J152" s="11"/>
    </row>
    <row r="153">
      <c r="J153" s="11"/>
    </row>
    <row r="154">
      <c r="J154" s="11"/>
    </row>
    <row r="155">
      <c r="J155" s="11"/>
    </row>
    <row r="156">
      <c r="J156" s="11"/>
    </row>
    <row r="157">
      <c r="J157" s="11"/>
    </row>
    <row r="158">
      <c r="J158" s="11"/>
    </row>
    <row r="159">
      <c r="J159" s="11"/>
    </row>
    <row r="160">
      <c r="J160" s="11"/>
    </row>
    <row r="161">
      <c r="J161" s="11"/>
    </row>
    <row r="162">
      <c r="J162" s="11"/>
    </row>
    <row r="163">
      <c r="J163" s="11"/>
    </row>
    <row r="164">
      <c r="J164" s="11"/>
    </row>
    <row r="165">
      <c r="J165" s="11"/>
    </row>
    <row r="166">
      <c r="J166" s="11"/>
    </row>
    <row r="167">
      <c r="J167" s="11"/>
    </row>
    <row r="168">
      <c r="J168" s="11"/>
    </row>
    <row r="169">
      <c r="J169" s="11"/>
    </row>
    <row r="170">
      <c r="J170" s="11"/>
    </row>
    <row r="171">
      <c r="J171" s="11"/>
    </row>
    <row r="172">
      <c r="J172" s="11"/>
    </row>
    <row r="173">
      <c r="J173" s="11"/>
    </row>
    <row r="174">
      <c r="J174" s="11"/>
    </row>
    <row r="175">
      <c r="J175" s="11"/>
    </row>
    <row r="176">
      <c r="J176" s="11"/>
    </row>
    <row r="177">
      <c r="J177" s="11"/>
    </row>
    <row r="178">
      <c r="J178" s="11"/>
    </row>
    <row r="179">
      <c r="J179" s="11"/>
    </row>
    <row r="180">
      <c r="J180" s="11"/>
    </row>
    <row r="181">
      <c r="J181" s="11"/>
    </row>
    <row r="182">
      <c r="J182" s="11"/>
    </row>
    <row r="183">
      <c r="J183" s="11"/>
    </row>
    <row r="184">
      <c r="J184" s="11"/>
    </row>
    <row r="185">
      <c r="J185" s="11"/>
    </row>
    <row r="186">
      <c r="J186" s="11"/>
    </row>
    <row r="187">
      <c r="J187" s="11"/>
    </row>
    <row r="188">
      <c r="J188" s="11"/>
    </row>
    <row r="189">
      <c r="J189" s="11"/>
    </row>
    <row r="190">
      <c r="J190" s="11"/>
    </row>
    <row r="191">
      <c r="J191" s="11"/>
    </row>
    <row r="192">
      <c r="J192" s="11"/>
    </row>
    <row r="193">
      <c r="J193" s="11"/>
    </row>
    <row r="194">
      <c r="J194" s="11"/>
    </row>
    <row r="195">
      <c r="J195" s="11"/>
    </row>
    <row r="196">
      <c r="J196" s="11"/>
    </row>
    <row r="197">
      <c r="J197" s="11"/>
    </row>
    <row r="198">
      <c r="J198" s="11"/>
    </row>
    <row r="199">
      <c r="J199" s="11"/>
    </row>
    <row r="200">
      <c r="J200" s="11"/>
    </row>
    <row r="201">
      <c r="J201" s="11"/>
    </row>
    <row r="202">
      <c r="J202" s="11"/>
    </row>
    <row r="203">
      <c r="J203" s="11"/>
    </row>
    <row r="204">
      <c r="J204" s="11"/>
    </row>
    <row r="205">
      <c r="J205" s="11"/>
    </row>
    <row r="206">
      <c r="J206" s="11"/>
    </row>
    <row r="207">
      <c r="J207" s="11"/>
    </row>
    <row r="208">
      <c r="J208" s="11"/>
    </row>
    <row r="209">
      <c r="J209" s="11"/>
    </row>
    <row r="210">
      <c r="J210" s="11"/>
    </row>
    <row r="211">
      <c r="J211" s="11"/>
    </row>
    <row r="212">
      <c r="J212" s="11"/>
    </row>
    <row r="213">
      <c r="J213" s="11"/>
    </row>
    <row r="214">
      <c r="J214" s="11"/>
    </row>
    <row r="215">
      <c r="J215" s="11"/>
    </row>
    <row r="216">
      <c r="J216" s="11"/>
    </row>
    <row r="217">
      <c r="J217" s="11"/>
    </row>
    <row r="218">
      <c r="J218" s="11"/>
    </row>
    <row r="219">
      <c r="J219" s="11"/>
    </row>
    <row r="220">
      <c r="J220" s="11"/>
    </row>
    <row r="221">
      <c r="J221" s="11"/>
    </row>
    <row r="222">
      <c r="J222" s="11"/>
    </row>
    <row r="223">
      <c r="J223" s="11"/>
    </row>
    <row r="224">
      <c r="J224" s="11"/>
    </row>
    <row r="225">
      <c r="J225" s="11"/>
    </row>
    <row r="226">
      <c r="J226" s="11"/>
    </row>
    <row r="227">
      <c r="J227" s="11"/>
    </row>
    <row r="228">
      <c r="J228" s="11"/>
    </row>
    <row r="229">
      <c r="J229" s="11"/>
    </row>
    <row r="230">
      <c r="J230" s="11"/>
    </row>
    <row r="231">
      <c r="J231" s="11"/>
    </row>
    <row r="232">
      <c r="J232" s="11"/>
    </row>
    <row r="233">
      <c r="J233" s="11"/>
    </row>
    <row r="234">
      <c r="J234" s="11"/>
    </row>
    <row r="235">
      <c r="J235" s="11"/>
    </row>
    <row r="236">
      <c r="J236" s="11"/>
    </row>
    <row r="237">
      <c r="J237" s="11"/>
    </row>
    <row r="238">
      <c r="J238" s="11"/>
    </row>
    <row r="239">
      <c r="J239" s="11"/>
    </row>
    <row r="240">
      <c r="J240" s="11"/>
    </row>
    <row r="241">
      <c r="J241" s="11"/>
    </row>
    <row r="242">
      <c r="J242" s="11"/>
    </row>
    <row r="243">
      <c r="J243" s="11"/>
    </row>
    <row r="244">
      <c r="J244" s="11"/>
    </row>
    <row r="245">
      <c r="J245" s="11"/>
    </row>
    <row r="246">
      <c r="J246" s="11"/>
    </row>
    <row r="247">
      <c r="J247" s="11"/>
    </row>
    <row r="248">
      <c r="J248" s="11"/>
    </row>
    <row r="249">
      <c r="J249" s="11"/>
    </row>
    <row r="250">
      <c r="J250" s="11"/>
    </row>
    <row r="251">
      <c r="J251" s="11"/>
    </row>
    <row r="252">
      <c r="J252" s="11"/>
    </row>
    <row r="253">
      <c r="J253" s="11"/>
    </row>
    <row r="254">
      <c r="J254" s="11"/>
    </row>
    <row r="255">
      <c r="J255" s="11"/>
    </row>
    <row r="256">
      <c r="J256" s="11"/>
    </row>
    <row r="257">
      <c r="J257" s="11"/>
    </row>
    <row r="258">
      <c r="J258" s="11"/>
    </row>
    <row r="259">
      <c r="J259" s="11"/>
    </row>
    <row r="260">
      <c r="J260" s="11"/>
    </row>
    <row r="261">
      <c r="J261" s="11"/>
    </row>
    <row r="262">
      <c r="J262" s="11"/>
    </row>
    <row r="263">
      <c r="J263" s="11"/>
    </row>
    <row r="264">
      <c r="J264" s="11"/>
    </row>
    <row r="265">
      <c r="J265" s="11"/>
    </row>
    <row r="266">
      <c r="J266" s="11"/>
    </row>
    <row r="267">
      <c r="J267" s="11"/>
    </row>
    <row r="268">
      <c r="J268" s="11"/>
    </row>
    <row r="269">
      <c r="J269" s="11"/>
    </row>
    <row r="270">
      <c r="J270" s="11"/>
    </row>
    <row r="271">
      <c r="J271" s="11"/>
    </row>
    <row r="272">
      <c r="J272" s="11"/>
    </row>
    <row r="273">
      <c r="J273" s="11"/>
    </row>
    <row r="274">
      <c r="J274" s="11"/>
    </row>
    <row r="275">
      <c r="J275" s="11"/>
    </row>
    <row r="276">
      <c r="J276" s="11"/>
    </row>
    <row r="277">
      <c r="J277" s="11"/>
    </row>
    <row r="278">
      <c r="J278" s="11"/>
    </row>
    <row r="279">
      <c r="J279" s="11"/>
    </row>
    <row r="280">
      <c r="J280" s="11"/>
    </row>
    <row r="281">
      <c r="J281" s="11"/>
    </row>
    <row r="282">
      <c r="J282" s="11"/>
    </row>
    <row r="283">
      <c r="J283" s="11"/>
    </row>
    <row r="284">
      <c r="J284" s="11"/>
    </row>
    <row r="285">
      <c r="J285" s="11"/>
    </row>
    <row r="286">
      <c r="J286" s="11"/>
    </row>
    <row r="287">
      <c r="J287" s="11"/>
    </row>
    <row r="288">
      <c r="J288" s="11"/>
    </row>
    <row r="289">
      <c r="J289" s="11"/>
    </row>
    <row r="290">
      <c r="J290" s="11"/>
    </row>
    <row r="291">
      <c r="J291" s="11"/>
    </row>
    <row r="292">
      <c r="J292" s="11"/>
    </row>
    <row r="293">
      <c r="J293" s="11"/>
    </row>
    <row r="294">
      <c r="J294" s="11"/>
    </row>
    <row r="295">
      <c r="J295" s="11"/>
    </row>
    <row r="296">
      <c r="J296" s="11"/>
    </row>
    <row r="297">
      <c r="J297" s="11"/>
    </row>
    <row r="298">
      <c r="J298" s="11"/>
    </row>
    <row r="299">
      <c r="J299" s="11"/>
    </row>
    <row r="300">
      <c r="J300" s="11"/>
    </row>
    <row r="301">
      <c r="J301" s="11"/>
    </row>
    <row r="302">
      <c r="J302" s="11"/>
    </row>
    <row r="303">
      <c r="J303" s="11"/>
    </row>
    <row r="304">
      <c r="J304" s="11"/>
    </row>
    <row r="305">
      <c r="J305" s="11"/>
    </row>
    <row r="306">
      <c r="J306" s="11"/>
    </row>
    <row r="307">
      <c r="J307" s="11"/>
    </row>
    <row r="308">
      <c r="J308" s="11"/>
    </row>
    <row r="309">
      <c r="J309" s="11"/>
    </row>
    <row r="310">
      <c r="J310" s="11"/>
    </row>
    <row r="311">
      <c r="J311" s="11"/>
    </row>
    <row r="312">
      <c r="J312" s="11"/>
    </row>
    <row r="313">
      <c r="J313" s="11"/>
    </row>
    <row r="314">
      <c r="J314" s="11"/>
    </row>
    <row r="315">
      <c r="J315" s="11"/>
    </row>
    <row r="316">
      <c r="J316" s="11"/>
    </row>
    <row r="317">
      <c r="J317" s="11"/>
    </row>
    <row r="318">
      <c r="J318" s="11"/>
    </row>
    <row r="319">
      <c r="J319" s="11"/>
    </row>
    <row r="320">
      <c r="J320" s="11"/>
    </row>
    <row r="321">
      <c r="J321" s="11"/>
    </row>
    <row r="322">
      <c r="J322" s="11"/>
    </row>
    <row r="323">
      <c r="J323" s="11"/>
    </row>
    <row r="324">
      <c r="J324" s="11"/>
    </row>
    <row r="325">
      <c r="J325" s="11"/>
    </row>
    <row r="326">
      <c r="J326" s="11"/>
    </row>
    <row r="327">
      <c r="J327" s="11"/>
    </row>
    <row r="328">
      <c r="J328" s="11"/>
    </row>
    <row r="329">
      <c r="J329" s="11"/>
    </row>
    <row r="330">
      <c r="J330" s="11"/>
    </row>
    <row r="331">
      <c r="J331" s="11"/>
    </row>
    <row r="332">
      <c r="J332" s="11"/>
    </row>
    <row r="333">
      <c r="J333" s="11"/>
    </row>
    <row r="334">
      <c r="J334" s="11"/>
    </row>
    <row r="335">
      <c r="J335" s="11"/>
    </row>
    <row r="336">
      <c r="J336" s="11"/>
    </row>
    <row r="337">
      <c r="J337" s="11"/>
    </row>
    <row r="338">
      <c r="J338" s="11"/>
    </row>
    <row r="339">
      <c r="J339" s="11"/>
    </row>
    <row r="340">
      <c r="J340" s="11"/>
    </row>
    <row r="341">
      <c r="J341" s="11"/>
    </row>
    <row r="342">
      <c r="J342" s="11"/>
    </row>
    <row r="343">
      <c r="J343" s="11"/>
    </row>
    <row r="344">
      <c r="J344" s="11"/>
    </row>
    <row r="345">
      <c r="J345" s="11"/>
    </row>
    <row r="346">
      <c r="J346" s="11"/>
    </row>
    <row r="347">
      <c r="J347" s="11"/>
    </row>
    <row r="348">
      <c r="J348" s="11"/>
    </row>
    <row r="349">
      <c r="J349" s="11"/>
    </row>
    <row r="350">
      <c r="J350" s="11"/>
    </row>
    <row r="351">
      <c r="J351" s="11"/>
    </row>
    <row r="352">
      <c r="J352" s="11"/>
    </row>
    <row r="353">
      <c r="J353" s="11"/>
    </row>
    <row r="354">
      <c r="J354" s="11"/>
    </row>
    <row r="355">
      <c r="J355" s="11"/>
    </row>
    <row r="356">
      <c r="J356" s="11"/>
    </row>
    <row r="357">
      <c r="J357" s="11"/>
    </row>
    <row r="358">
      <c r="J358" s="11"/>
    </row>
    <row r="359">
      <c r="J359" s="11"/>
    </row>
    <row r="360">
      <c r="J360" s="11"/>
    </row>
    <row r="361">
      <c r="J361" s="11"/>
    </row>
    <row r="362">
      <c r="J362" s="11"/>
    </row>
    <row r="363">
      <c r="J363" s="11"/>
    </row>
    <row r="364">
      <c r="J364" s="11"/>
    </row>
    <row r="365">
      <c r="J365" s="11"/>
    </row>
    <row r="366">
      <c r="J366" s="11"/>
    </row>
    <row r="367">
      <c r="J367" s="11"/>
    </row>
    <row r="368">
      <c r="J368" s="11"/>
    </row>
    <row r="369">
      <c r="J369" s="11"/>
    </row>
    <row r="370">
      <c r="J370" s="11"/>
    </row>
    <row r="371">
      <c r="J371" s="11"/>
    </row>
    <row r="372">
      <c r="J372" s="11"/>
    </row>
    <row r="373">
      <c r="J373" s="11"/>
    </row>
    <row r="374">
      <c r="J374" s="11"/>
    </row>
    <row r="375">
      <c r="J375" s="11"/>
    </row>
    <row r="376">
      <c r="J376" s="11"/>
    </row>
    <row r="377">
      <c r="J377" s="11"/>
    </row>
    <row r="378">
      <c r="J378" s="11"/>
    </row>
    <row r="379">
      <c r="J379" s="11"/>
    </row>
    <row r="380">
      <c r="J380" s="11"/>
    </row>
    <row r="381">
      <c r="J381" s="11"/>
    </row>
    <row r="382">
      <c r="J382" s="11"/>
    </row>
    <row r="383">
      <c r="J383" s="11"/>
    </row>
    <row r="384">
      <c r="J384" s="11"/>
    </row>
    <row r="385">
      <c r="J385" s="11"/>
    </row>
    <row r="386">
      <c r="J386" s="11"/>
    </row>
    <row r="387">
      <c r="J387" s="11"/>
    </row>
    <row r="388">
      <c r="J388" s="11"/>
    </row>
    <row r="389">
      <c r="J389" s="11"/>
    </row>
    <row r="390">
      <c r="J390" s="11"/>
    </row>
    <row r="391">
      <c r="J391" s="11"/>
    </row>
    <row r="392">
      <c r="J392" s="11"/>
    </row>
    <row r="393">
      <c r="J393" s="11"/>
    </row>
    <row r="394">
      <c r="J394" s="11"/>
    </row>
    <row r="395">
      <c r="J395" s="11"/>
    </row>
    <row r="396">
      <c r="J396" s="11"/>
    </row>
    <row r="397">
      <c r="J397" s="11"/>
    </row>
    <row r="398">
      <c r="J398" s="11"/>
    </row>
    <row r="399">
      <c r="J399" s="11"/>
    </row>
    <row r="400">
      <c r="J400" s="11"/>
    </row>
    <row r="401">
      <c r="J401" s="11"/>
    </row>
    <row r="402">
      <c r="J402" s="11"/>
    </row>
    <row r="403">
      <c r="J403" s="11"/>
    </row>
    <row r="404">
      <c r="J404" s="11"/>
    </row>
    <row r="405">
      <c r="J405" s="11"/>
    </row>
    <row r="406">
      <c r="J406" s="11"/>
    </row>
    <row r="407">
      <c r="J407" s="11"/>
    </row>
    <row r="408">
      <c r="J408" s="11"/>
    </row>
    <row r="409">
      <c r="J409" s="11"/>
    </row>
    <row r="410">
      <c r="J410" s="11"/>
    </row>
    <row r="411">
      <c r="J411" s="11"/>
    </row>
    <row r="412">
      <c r="J412" s="11"/>
    </row>
    <row r="413">
      <c r="J413" s="11"/>
    </row>
    <row r="414">
      <c r="J414" s="11"/>
    </row>
    <row r="415">
      <c r="J415" s="11"/>
    </row>
    <row r="416">
      <c r="J416" s="11"/>
    </row>
    <row r="417">
      <c r="J417" s="11"/>
    </row>
    <row r="418">
      <c r="J418" s="11"/>
    </row>
    <row r="419">
      <c r="J419" s="11"/>
    </row>
    <row r="420">
      <c r="J420" s="11"/>
    </row>
    <row r="421">
      <c r="J421" s="11"/>
    </row>
    <row r="422">
      <c r="J422" s="11"/>
    </row>
    <row r="423">
      <c r="J423" s="11"/>
    </row>
    <row r="424">
      <c r="J424" s="11"/>
    </row>
    <row r="425">
      <c r="J425" s="11"/>
    </row>
    <row r="426">
      <c r="J426" s="11"/>
    </row>
    <row r="427">
      <c r="J427" s="11"/>
    </row>
    <row r="428">
      <c r="J428" s="11"/>
    </row>
    <row r="429">
      <c r="J429" s="11"/>
    </row>
    <row r="430">
      <c r="J430" s="11"/>
    </row>
    <row r="431">
      <c r="J431" s="11"/>
    </row>
    <row r="432">
      <c r="J432" s="11"/>
    </row>
    <row r="433">
      <c r="J433" s="11"/>
    </row>
    <row r="434">
      <c r="J434" s="11"/>
    </row>
    <row r="435">
      <c r="J435" s="11"/>
    </row>
    <row r="436">
      <c r="J436" s="11"/>
    </row>
    <row r="437">
      <c r="J437" s="11"/>
    </row>
    <row r="438">
      <c r="J438" s="11"/>
    </row>
    <row r="439">
      <c r="J439" s="11"/>
    </row>
    <row r="440">
      <c r="J440" s="11"/>
    </row>
    <row r="441">
      <c r="J441" s="11"/>
    </row>
    <row r="442">
      <c r="J442" s="11"/>
    </row>
    <row r="443">
      <c r="J443" s="11"/>
    </row>
    <row r="444">
      <c r="J444" s="11"/>
    </row>
    <row r="445">
      <c r="J445" s="11"/>
    </row>
    <row r="446">
      <c r="J446" s="11"/>
    </row>
    <row r="447">
      <c r="J447" s="11"/>
    </row>
    <row r="448">
      <c r="J448" s="11"/>
    </row>
    <row r="449">
      <c r="J449" s="11"/>
    </row>
    <row r="450">
      <c r="J450" s="11"/>
    </row>
    <row r="451">
      <c r="J451" s="11"/>
    </row>
    <row r="452">
      <c r="J452" s="11"/>
    </row>
    <row r="453">
      <c r="J453" s="11"/>
    </row>
    <row r="454">
      <c r="J454" s="11"/>
    </row>
    <row r="455">
      <c r="J455" s="11"/>
    </row>
    <row r="456">
      <c r="J456" s="11"/>
    </row>
    <row r="457">
      <c r="J457" s="11"/>
    </row>
    <row r="458">
      <c r="J458" s="11"/>
    </row>
    <row r="459">
      <c r="J459" s="11"/>
    </row>
    <row r="460">
      <c r="J460" s="11"/>
    </row>
    <row r="461">
      <c r="J461" s="11"/>
    </row>
    <row r="462">
      <c r="J462" s="11"/>
    </row>
    <row r="463">
      <c r="J463" s="11"/>
    </row>
    <row r="464">
      <c r="J464" s="11"/>
    </row>
    <row r="465">
      <c r="J465" s="11"/>
    </row>
    <row r="466">
      <c r="J466" s="11"/>
    </row>
    <row r="467">
      <c r="J467" s="11"/>
    </row>
    <row r="468">
      <c r="J468" s="11"/>
    </row>
    <row r="469">
      <c r="J469" s="11"/>
    </row>
    <row r="470">
      <c r="J470" s="11"/>
    </row>
    <row r="471">
      <c r="J471" s="11"/>
    </row>
    <row r="472">
      <c r="J472" s="11"/>
    </row>
    <row r="473">
      <c r="J473" s="11"/>
    </row>
    <row r="474">
      <c r="J474" s="11"/>
    </row>
    <row r="475">
      <c r="J475" s="11"/>
    </row>
    <row r="476">
      <c r="J476" s="11"/>
    </row>
    <row r="477">
      <c r="J477" s="11"/>
    </row>
    <row r="478">
      <c r="J478" s="11"/>
    </row>
    <row r="479">
      <c r="J479" s="11"/>
    </row>
    <row r="480">
      <c r="J480" s="11"/>
    </row>
    <row r="481">
      <c r="J481" s="11"/>
    </row>
    <row r="482">
      <c r="J482" s="11"/>
    </row>
    <row r="483">
      <c r="J483" s="11"/>
    </row>
    <row r="484">
      <c r="J484" s="11"/>
    </row>
    <row r="485">
      <c r="J485" s="11"/>
    </row>
    <row r="486">
      <c r="J486" s="11"/>
    </row>
    <row r="487">
      <c r="J487" s="11"/>
    </row>
    <row r="488">
      <c r="J488" s="11"/>
    </row>
    <row r="489">
      <c r="J489" s="11"/>
    </row>
    <row r="490">
      <c r="J490" s="11"/>
    </row>
    <row r="491">
      <c r="J491" s="11"/>
    </row>
    <row r="492">
      <c r="J492" s="11"/>
    </row>
    <row r="493">
      <c r="J493" s="11"/>
    </row>
    <row r="494">
      <c r="J494" s="11"/>
    </row>
    <row r="495">
      <c r="J495" s="11"/>
    </row>
    <row r="496">
      <c r="J496" s="11"/>
    </row>
    <row r="497">
      <c r="J497" s="11"/>
    </row>
    <row r="498">
      <c r="J498" s="11"/>
    </row>
    <row r="499">
      <c r="J499" s="11"/>
    </row>
    <row r="500">
      <c r="J500" s="11"/>
    </row>
    <row r="501">
      <c r="J501" s="11"/>
    </row>
    <row r="502">
      <c r="J502" s="11"/>
    </row>
    <row r="503">
      <c r="J503" s="11"/>
    </row>
    <row r="504">
      <c r="J504" s="11"/>
    </row>
    <row r="505">
      <c r="J505" s="11"/>
    </row>
    <row r="506">
      <c r="J506" s="11"/>
    </row>
    <row r="507">
      <c r="J507" s="11"/>
    </row>
    <row r="508">
      <c r="J508" s="11"/>
    </row>
    <row r="509">
      <c r="J509" s="11"/>
    </row>
    <row r="510">
      <c r="J510" s="11"/>
    </row>
    <row r="511">
      <c r="J511" s="11"/>
    </row>
    <row r="512">
      <c r="J512" s="11"/>
    </row>
    <row r="513">
      <c r="J513" s="11"/>
    </row>
    <row r="514">
      <c r="J514" s="11"/>
    </row>
    <row r="515">
      <c r="J515" s="11"/>
    </row>
    <row r="516">
      <c r="J516" s="11"/>
    </row>
    <row r="517">
      <c r="J517" s="11"/>
    </row>
    <row r="518">
      <c r="J518" s="11"/>
    </row>
    <row r="519">
      <c r="J519" s="11"/>
    </row>
    <row r="520">
      <c r="J520" s="11"/>
    </row>
    <row r="521">
      <c r="J521" s="11"/>
    </row>
    <row r="522">
      <c r="J522" s="11"/>
    </row>
    <row r="523">
      <c r="J523" s="11"/>
    </row>
    <row r="524">
      <c r="J524" s="11"/>
    </row>
    <row r="525">
      <c r="J525" s="11"/>
    </row>
    <row r="526">
      <c r="J526" s="11"/>
    </row>
    <row r="527">
      <c r="J527" s="11"/>
    </row>
    <row r="528">
      <c r="J528" s="11"/>
    </row>
    <row r="529">
      <c r="J529" s="11"/>
    </row>
    <row r="530">
      <c r="J530" s="11"/>
    </row>
    <row r="531">
      <c r="J531" s="11"/>
    </row>
    <row r="532">
      <c r="J532" s="11"/>
    </row>
    <row r="533">
      <c r="J533" s="11"/>
    </row>
    <row r="534">
      <c r="J534" s="11"/>
    </row>
    <row r="535">
      <c r="J535" s="11"/>
    </row>
    <row r="536">
      <c r="J536" s="11"/>
    </row>
    <row r="537">
      <c r="J537" s="11"/>
    </row>
    <row r="538">
      <c r="J538" s="11"/>
    </row>
    <row r="539">
      <c r="J539" s="11"/>
    </row>
    <row r="540">
      <c r="J540" s="11"/>
    </row>
    <row r="541">
      <c r="J541" s="11"/>
    </row>
    <row r="542">
      <c r="J542" s="11"/>
    </row>
    <row r="543">
      <c r="J543" s="11"/>
    </row>
    <row r="544">
      <c r="J544" s="11"/>
    </row>
    <row r="545">
      <c r="J545" s="11"/>
    </row>
    <row r="546">
      <c r="J546" s="11"/>
    </row>
    <row r="547">
      <c r="J547" s="11"/>
    </row>
    <row r="548">
      <c r="J548" s="11"/>
    </row>
    <row r="549">
      <c r="J549" s="11"/>
    </row>
    <row r="550">
      <c r="J550" s="11"/>
    </row>
    <row r="551">
      <c r="J551" s="11"/>
    </row>
    <row r="552">
      <c r="J552" s="11"/>
    </row>
    <row r="553">
      <c r="J553" s="11"/>
    </row>
    <row r="554">
      <c r="J554" s="11"/>
    </row>
    <row r="555">
      <c r="J555" s="11"/>
    </row>
    <row r="556">
      <c r="J556" s="11"/>
    </row>
    <row r="557">
      <c r="J557" s="11"/>
    </row>
    <row r="558">
      <c r="J558" s="11"/>
    </row>
    <row r="559">
      <c r="J559" s="11"/>
    </row>
    <row r="560">
      <c r="J560" s="11"/>
    </row>
    <row r="561">
      <c r="J561" s="11"/>
    </row>
    <row r="562">
      <c r="J562" s="11"/>
    </row>
    <row r="563">
      <c r="J563" s="11"/>
    </row>
    <row r="564">
      <c r="J564" s="11"/>
    </row>
    <row r="565">
      <c r="J565" s="11"/>
    </row>
    <row r="566">
      <c r="J566" s="11"/>
    </row>
    <row r="567">
      <c r="J567" s="11"/>
    </row>
    <row r="568">
      <c r="J568" s="11"/>
    </row>
    <row r="569">
      <c r="J569" s="11"/>
    </row>
    <row r="570">
      <c r="J570" s="11"/>
    </row>
    <row r="571">
      <c r="J571" s="11"/>
    </row>
    <row r="572">
      <c r="J572" s="11"/>
    </row>
    <row r="573">
      <c r="J573" s="11"/>
    </row>
    <row r="574">
      <c r="J574" s="11"/>
    </row>
    <row r="575">
      <c r="J575" s="11"/>
    </row>
    <row r="576">
      <c r="J576" s="11"/>
    </row>
    <row r="577">
      <c r="J577" s="11"/>
    </row>
    <row r="578">
      <c r="J578" s="11"/>
    </row>
    <row r="579">
      <c r="J579" s="11"/>
    </row>
    <row r="580">
      <c r="J580" s="11"/>
    </row>
    <row r="581">
      <c r="J581" s="11"/>
    </row>
    <row r="582">
      <c r="J582" s="11"/>
    </row>
    <row r="583">
      <c r="J583" s="11"/>
    </row>
    <row r="584">
      <c r="J584" s="11"/>
    </row>
    <row r="585">
      <c r="J585" s="11"/>
    </row>
    <row r="586">
      <c r="J586" s="11"/>
    </row>
    <row r="587">
      <c r="J587" s="11"/>
    </row>
    <row r="588">
      <c r="J588" s="11"/>
    </row>
    <row r="589">
      <c r="J589" s="11"/>
    </row>
    <row r="590">
      <c r="J590" s="11"/>
    </row>
    <row r="591">
      <c r="J591" s="11"/>
    </row>
    <row r="592">
      <c r="J592" s="11"/>
    </row>
    <row r="593">
      <c r="J593" s="11"/>
    </row>
    <row r="594">
      <c r="J594" s="11"/>
    </row>
    <row r="595">
      <c r="J595" s="11"/>
    </row>
    <row r="596">
      <c r="J596" s="11"/>
    </row>
    <row r="597">
      <c r="J597" s="11"/>
    </row>
    <row r="598">
      <c r="J598" s="11"/>
    </row>
    <row r="599">
      <c r="J599" s="11"/>
    </row>
    <row r="600">
      <c r="J600" s="11"/>
    </row>
    <row r="601">
      <c r="J601" s="11"/>
    </row>
    <row r="602">
      <c r="J602" s="11"/>
    </row>
    <row r="603">
      <c r="J603" s="11"/>
    </row>
    <row r="604">
      <c r="J604" s="11"/>
    </row>
    <row r="605">
      <c r="J605" s="11"/>
    </row>
    <row r="606">
      <c r="J606" s="11"/>
    </row>
    <row r="607">
      <c r="J607" s="11"/>
    </row>
    <row r="608">
      <c r="J608" s="11"/>
    </row>
    <row r="609">
      <c r="J609" s="11"/>
    </row>
    <row r="610">
      <c r="J610" s="11"/>
    </row>
    <row r="611">
      <c r="J611" s="11"/>
    </row>
    <row r="612">
      <c r="J612" s="11"/>
    </row>
    <row r="613">
      <c r="J613" s="11"/>
    </row>
    <row r="614">
      <c r="J614" s="11"/>
    </row>
    <row r="615">
      <c r="J615" s="11"/>
    </row>
    <row r="616">
      <c r="J616" s="11"/>
    </row>
    <row r="617">
      <c r="J617" s="11"/>
    </row>
    <row r="618">
      <c r="J618" s="11"/>
    </row>
    <row r="619">
      <c r="J619" s="11"/>
    </row>
    <row r="620">
      <c r="J620" s="11"/>
    </row>
    <row r="621">
      <c r="J621" s="11"/>
    </row>
    <row r="622">
      <c r="J622" s="11"/>
    </row>
    <row r="623">
      <c r="J623" s="11"/>
    </row>
    <row r="624">
      <c r="J624" s="11"/>
    </row>
    <row r="625">
      <c r="J625" s="11"/>
    </row>
    <row r="626">
      <c r="J626" s="11"/>
    </row>
    <row r="627">
      <c r="J627" s="11"/>
    </row>
    <row r="628">
      <c r="J628" s="11"/>
    </row>
    <row r="629">
      <c r="J629" s="11"/>
    </row>
    <row r="630">
      <c r="J630" s="11"/>
    </row>
    <row r="631">
      <c r="J631" s="11"/>
    </row>
    <row r="632">
      <c r="J632" s="11"/>
    </row>
    <row r="633">
      <c r="J633" s="11"/>
    </row>
    <row r="634">
      <c r="J634" s="11"/>
    </row>
    <row r="635">
      <c r="J635" s="11"/>
    </row>
    <row r="636">
      <c r="J636" s="11"/>
    </row>
    <row r="637">
      <c r="J637" s="11"/>
    </row>
    <row r="638">
      <c r="J638" s="11"/>
    </row>
    <row r="639">
      <c r="J639" s="11"/>
    </row>
    <row r="640">
      <c r="J640" s="11"/>
    </row>
    <row r="641">
      <c r="J641" s="11"/>
    </row>
    <row r="642">
      <c r="J642" s="11"/>
    </row>
    <row r="643">
      <c r="J643" s="11"/>
    </row>
    <row r="644">
      <c r="J644" s="11"/>
    </row>
    <row r="645">
      <c r="J645" s="11"/>
    </row>
    <row r="646">
      <c r="J646" s="11"/>
    </row>
    <row r="647">
      <c r="J647" s="11"/>
    </row>
    <row r="648">
      <c r="J648" s="11"/>
    </row>
    <row r="649">
      <c r="J649" s="11"/>
    </row>
    <row r="650">
      <c r="J650" s="11"/>
    </row>
    <row r="651">
      <c r="J651" s="11"/>
    </row>
    <row r="652">
      <c r="J652" s="11"/>
    </row>
    <row r="653">
      <c r="J653" s="11"/>
    </row>
    <row r="654">
      <c r="J654" s="11"/>
    </row>
    <row r="655">
      <c r="J655" s="11"/>
    </row>
    <row r="656">
      <c r="J656" s="11"/>
    </row>
    <row r="657">
      <c r="J657" s="11"/>
    </row>
    <row r="658">
      <c r="J658" s="11"/>
    </row>
    <row r="659">
      <c r="J659" s="11"/>
    </row>
    <row r="660">
      <c r="J660" s="11"/>
    </row>
    <row r="661">
      <c r="J661" s="11"/>
    </row>
    <row r="662">
      <c r="J662" s="11"/>
    </row>
    <row r="663">
      <c r="J663" s="11"/>
    </row>
    <row r="664">
      <c r="J664" s="11"/>
    </row>
    <row r="665">
      <c r="J665" s="11"/>
    </row>
    <row r="666">
      <c r="J666" s="11"/>
    </row>
    <row r="667">
      <c r="J667" s="11"/>
    </row>
    <row r="668">
      <c r="J668" s="11"/>
    </row>
    <row r="669">
      <c r="J669" s="11"/>
    </row>
    <row r="670">
      <c r="J670" s="11"/>
    </row>
    <row r="671">
      <c r="J671" s="11"/>
    </row>
    <row r="672">
      <c r="J672" s="11"/>
    </row>
    <row r="673">
      <c r="J673" s="11"/>
    </row>
    <row r="674">
      <c r="J674" s="11"/>
    </row>
    <row r="675">
      <c r="J675" s="11"/>
    </row>
    <row r="676">
      <c r="J676" s="11"/>
    </row>
    <row r="677">
      <c r="J677" s="11"/>
    </row>
    <row r="678">
      <c r="J678" s="11"/>
    </row>
    <row r="679">
      <c r="J679" s="11"/>
    </row>
    <row r="680">
      <c r="J680" s="11"/>
    </row>
    <row r="681">
      <c r="J681" s="11"/>
    </row>
    <row r="682">
      <c r="J682" s="11"/>
    </row>
    <row r="683">
      <c r="J683" s="11"/>
    </row>
    <row r="684">
      <c r="J684" s="11"/>
    </row>
    <row r="685">
      <c r="J685" s="11"/>
    </row>
    <row r="686">
      <c r="J686" s="11"/>
    </row>
    <row r="687">
      <c r="J687" s="11"/>
    </row>
    <row r="688">
      <c r="J688" s="11"/>
    </row>
    <row r="689">
      <c r="J689" s="11"/>
    </row>
    <row r="690">
      <c r="J690" s="11"/>
    </row>
    <row r="691">
      <c r="J691" s="11"/>
    </row>
    <row r="692">
      <c r="J692" s="11"/>
    </row>
    <row r="693">
      <c r="J693" s="11"/>
    </row>
    <row r="694">
      <c r="J694" s="11"/>
    </row>
    <row r="695">
      <c r="J695" s="11"/>
    </row>
    <row r="696">
      <c r="J696" s="11"/>
    </row>
    <row r="697">
      <c r="J697" s="11"/>
    </row>
    <row r="698">
      <c r="J698" s="11"/>
    </row>
    <row r="699">
      <c r="J699" s="11"/>
    </row>
    <row r="700">
      <c r="J700" s="11"/>
    </row>
    <row r="701">
      <c r="J701" s="11"/>
    </row>
    <row r="702">
      <c r="J702" s="11"/>
    </row>
    <row r="703">
      <c r="J703" s="11"/>
    </row>
    <row r="704">
      <c r="J704" s="11"/>
    </row>
    <row r="705">
      <c r="J705" s="11"/>
    </row>
    <row r="706">
      <c r="J706" s="11"/>
    </row>
    <row r="707">
      <c r="J707" s="11"/>
    </row>
    <row r="708">
      <c r="J708" s="11"/>
    </row>
    <row r="709">
      <c r="J709" s="11"/>
    </row>
    <row r="710">
      <c r="J710" s="11"/>
    </row>
    <row r="711">
      <c r="J711" s="11"/>
    </row>
    <row r="712">
      <c r="J712" s="11"/>
    </row>
    <row r="713">
      <c r="J713" s="11"/>
    </row>
    <row r="714">
      <c r="J714" s="11"/>
    </row>
    <row r="715">
      <c r="J715" s="11"/>
    </row>
    <row r="716">
      <c r="J716" s="11"/>
    </row>
    <row r="717">
      <c r="J717" s="11"/>
    </row>
    <row r="718">
      <c r="J718" s="11"/>
    </row>
    <row r="719">
      <c r="J719" s="11"/>
    </row>
    <row r="720">
      <c r="J720" s="11"/>
    </row>
    <row r="721">
      <c r="J721" s="11"/>
    </row>
    <row r="722">
      <c r="J722" s="11"/>
    </row>
    <row r="723">
      <c r="J723" s="11"/>
    </row>
    <row r="724">
      <c r="J724" s="11"/>
    </row>
    <row r="725">
      <c r="J725" s="11"/>
    </row>
    <row r="726">
      <c r="J726" s="11"/>
    </row>
    <row r="727">
      <c r="J727" s="11"/>
    </row>
    <row r="728">
      <c r="J728" s="11"/>
    </row>
    <row r="729">
      <c r="J729" s="11"/>
    </row>
    <row r="730">
      <c r="J730" s="11"/>
    </row>
    <row r="731">
      <c r="J731" s="11"/>
    </row>
    <row r="732">
      <c r="J732" s="11"/>
    </row>
    <row r="733">
      <c r="J733" s="11"/>
    </row>
    <row r="734">
      <c r="J734" s="11"/>
    </row>
    <row r="735">
      <c r="J735" s="11"/>
    </row>
    <row r="736">
      <c r="J736" s="11"/>
    </row>
    <row r="737">
      <c r="J737" s="11"/>
    </row>
    <row r="738">
      <c r="J738" s="11"/>
    </row>
    <row r="739">
      <c r="J739" s="11"/>
    </row>
    <row r="740">
      <c r="J740" s="11"/>
    </row>
    <row r="741">
      <c r="J741" s="11"/>
    </row>
    <row r="742">
      <c r="J742" s="11"/>
    </row>
    <row r="743">
      <c r="J743" s="11"/>
    </row>
    <row r="744">
      <c r="J744" s="11"/>
    </row>
    <row r="745">
      <c r="J745" s="11"/>
    </row>
    <row r="746">
      <c r="J746" s="11"/>
    </row>
    <row r="747">
      <c r="J747" s="11"/>
    </row>
    <row r="748">
      <c r="J748" s="11"/>
    </row>
    <row r="749">
      <c r="J749" s="11"/>
    </row>
    <row r="750">
      <c r="J750" s="11"/>
    </row>
    <row r="751">
      <c r="J751" s="11"/>
    </row>
    <row r="752">
      <c r="J752" s="11"/>
    </row>
    <row r="753">
      <c r="J753" s="11"/>
    </row>
    <row r="754">
      <c r="J754" s="11"/>
    </row>
    <row r="755">
      <c r="J755" s="11"/>
    </row>
    <row r="756">
      <c r="J756" s="11"/>
    </row>
    <row r="757">
      <c r="J757" s="11"/>
    </row>
    <row r="758">
      <c r="J758" s="11"/>
    </row>
    <row r="759">
      <c r="J759" s="11"/>
    </row>
    <row r="760">
      <c r="J760" s="11"/>
    </row>
    <row r="761">
      <c r="J761" s="11"/>
    </row>
    <row r="762">
      <c r="J762" s="11"/>
    </row>
    <row r="763">
      <c r="J763" s="11"/>
    </row>
    <row r="764">
      <c r="J764" s="11"/>
    </row>
    <row r="765">
      <c r="J765" s="11"/>
    </row>
    <row r="766">
      <c r="J766" s="11"/>
    </row>
    <row r="767">
      <c r="J767" s="11"/>
    </row>
    <row r="768">
      <c r="J768" s="11"/>
    </row>
    <row r="769">
      <c r="J769" s="11"/>
    </row>
    <row r="770">
      <c r="J770" s="11"/>
    </row>
    <row r="771">
      <c r="J771" s="11"/>
    </row>
    <row r="772">
      <c r="J772" s="11"/>
    </row>
    <row r="773">
      <c r="J773" s="11"/>
    </row>
    <row r="774">
      <c r="J774" s="11"/>
    </row>
    <row r="775">
      <c r="J775" s="11"/>
    </row>
    <row r="776">
      <c r="J776" s="11"/>
    </row>
    <row r="777">
      <c r="J777" s="11"/>
    </row>
    <row r="778">
      <c r="J778" s="11"/>
    </row>
    <row r="779">
      <c r="J779" s="11"/>
    </row>
    <row r="780">
      <c r="J780" s="11"/>
    </row>
    <row r="781">
      <c r="J781" s="11"/>
    </row>
    <row r="782">
      <c r="J782" s="11"/>
    </row>
    <row r="783">
      <c r="J783" s="11"/>
    </row>
    <row r="784">
      <c r="J784" s="11"/>
    </row>
    <row r="785">
      <c r="J785" s="11"/>
    </row>
    <row r="786">
      <c r="J786" s="11"/>
    </row>
    <row r="787">
      <c r="J787" s="11"/>
    </row>
    <row r="788">
      <c r="J788" s="11"/>
    </row>
    <row r="789">
      <c r="J789" s="11"/>
    </row>
    <row r="790">
      <c r="J790" s="11"/>
    </row>
    <row r="791">
      <c r="J791" s="11"/>
    </row>
    <row r="792">
      <c r="J792" s="11"/>
    </row>
    <row r="793">
      <c r="J793" s="11"/>
    </row>
    <row r="794">
      <c r="J794" s="11"/>
    </row>
    <row r="795">
      <c r="J795" s="11"/>
    </row>
    <row r="796">
      <c r="J796" s="11"/>
    </row>
    <row r="797">
      <c r="J797" s="11"/>
    </row>
    <row r="798">
      <c r="J798" s="11"/>
    </row>
    <row r="799">
      <c r="J799" s="11"/>
    </row>
    <row r="800">
      <c r="J800" s="11"/>
    </row>
    <row r="801">
      <c r="J801" s="11"/>
    </row>
    <row r="802">
      <c r="J802" s="11"/>
    </row>
    <row r="803">
      <c r="J803" s="11"/>
    </row>
    <row r="804">
      <c r="J804" s="11"/>
    </row>
    <row r="805">
      <c r="J805" s="11"/>
    </row>
    <row r="806">
      <c r="J806" s="11"/>
    </row>
    <row r="807">
      <c r="J807" s="11"/>
    </row>
    <row r="808">
      <c r="J808" s="11"/>
    </row>
    <row r="809">
      <c r="J809" s="11"/>
    </row>
    <row r="810">
      <c r="J810" s="11"/>
    </row>
    <row r="811">
      <c r="J811" s="11"/>
    </row>
    <row r="812">
      <c r="J812" s="11"/>
    </row>
    <row r="813">
      <c r="J813" s="11"/>
    </row>
    <row r="814">
      <c r="J814" s="11"/>
    </row>
    <row r="815">
      <c r="J815" s="11"/>
    </row>
    <row r="816">
      <c r="J816" s="11"/>
    </row>
    <row r="817">
      <c r="J817" s="11"/>
    </row>
    <row r="818">
      <c r="J818" s="11"/>
    </row>
    <row r="819">
      <c r="J819" s="11"/>
    </row>
    <row r="820">
      <c r="J820" s="11"/>
    </row>
    <row r="821">
      <c r="J821" s="11"/>
    </row>
    <row r="822">
      <c r="J822" s="11"/>
    </row>
    <row r="823">
      <c r="J823" s="11"/>
    </row>
    <row r="824">
      <c r="J824" s="11"/>
    </row>
    <row r="825">
      <c r="J825" s="11"/>
    </row>
    <row r="826">
      <c r="J826" s="11"/>
    </row>
    <row r="827">
      <c r="J827" s="11"/>
    </row>
    <row r="828">
      <c r="J828" s="11"/>
    </row>
    <row r="829">
      <c r="J829" s="11"/>
    </row>
    <row r="830">
      <c r="J830" s="11"/>
    </row>
    <row r="831">
      <c r="J831" s="11"/>
    </row>
    <row r="832">
      <c r="J832" s="11"/>
    </row>
    <row r="833">
      <c r="J833" s="11"/>
    </row>
    <row r="834">
      <c r="J834" s="11"/>
    </row>
    <row r="835">
      <c r="J835" s="11"/>
    </row>
    <row r="836">
      <c r="J836" s="11"/>
    </row>
    <row r="837">
      <c r="J837" s="11"/>
    </row>
    <row r="838">
      <c r="J838" s="11"/>
    </row>
    <row r="839">
      <c r="J839" s="11"/>
    </row>
    <row r="840">
      <c r="J840" s="11"/>
    </row>
    <row r="841">
      <c r="J841" s="11"/>
    </row>
    <row r="842">
      <c r="J842" s="11"/>
    </row>
    <row r="843">
      <c r="J843" s="11"/>
    </row>
    <row r="844">
      <c r="J844" s="11"/>
    </row>
    <row r="845">
      <c r="J845" s="11"/>
    </row>
    <row r="846">
      <c r="J846" s="11"/>
    </row>
    <row r="847">
      <c r="J847" s="11"/>
    </row>
    <row r="848">
      <c r="J848" s="11"/>
    </row>
    <row r="849">
      <c r="J849" s="11"/>
    </row>
    <row r="850">
      <c r="J850" s="11"/>
    </row>
    <row r="851">
      <c r="J851" s="11"/>
    </row>
    <row r="852">
      <c r="J852" s="11"/>
    </row>
    <row r="853">
      <c r="J853" s="11"/>
    </row>
    <row r="854">
      <c r="J854" s="11"/>
    </row>
    <row r="855">
      <c r="J855" s="11"/>
    </row>
    <row r="856">
      <c r="J856" s="11"/>
    </row>
    <row r="857">
      <c r="J857" s="11"/>
    </row>
    <row r="858">
      <c r="J858" s="11"/>
    </row>
    <row r="859">
      <c r="J859" s="11"/>
    </row>
    <row r="860">
      <c r="J860" s="11"/>
    </row>
    <row r="861">
      <c r="J861" s="11"/>
    </row>
    <row r="862">
      <c r="J862" s="11"/>
    </row>
    <row r="863">
      <c r="J863" s="11"/>
    </row>
    <row r="864">
      <c r="J864" s="11"/>
    </row>
    <row r="865">
      <c r="J865" s="11"/>
    </row>
    <row r="866">
      <c r="J866" s="11"/>
    </row>
    <row r="867">
      <c r="J867" s="11"/>
    </row>
    <row r="868">
      <c r="J868" s="11"/>
    </row>
    <row r="869">
      <c r="J869" s="11"/>
    </row>
    <row r="870">
      <c r="J870" s="11"/>
    </row>
    <row r="871">
      <c r="J871" s="11"/>
    </row>
    <row r="872">
      <c r="J872" s="11"/>
    </row>
    <row r="873">
      <c r="J873" s="11"/>
    </row>
    <row r="874">
      <c r="J874" s="11"/>
    </row>
    <row r="875">
      <c r="J875" s="11"/>
    </row>
    <row r="876">
      <c r="J876" s="11"/>
    </row>
    <row r="877">
      <c r="J877" s="11"/>
    </row>
    <row r="878">
      <c r="J878" s="11"/>
    </row>
    <row r="879">
      <c r="J879" s="11"/>
    </row>
    <row r="880">
      <c r="J880" s="11"/>
    </row>
    <row r="881">
      <c r="J881" s="11"/>
    </row>
    <row r="882">
      <c r="J882" s="11"/>
    </row>
    <row r="883">
      <c r="J883" s="11"/>
    </row>
    <row r="884">
      <c r="J884" s="11"/>
    </row>
    <row r="885">
      <c r="J885" s="11"/>
    </row>
    <row r="886">
      <c r="J886" s="11"/>
    </row>
    <row r="887">
      <c r="J887" s="11"/>
    </row>
    <row r="888">
      <c r="J888" s="11"/>
    </row>
    <row r="889">
      <c r="J889" s="11"/>
    </row>
    <row r="890">
      <c r="J890" s="11"/>
    </row>
    <row r="891">
      <c r="J891" s="11"/>
    </row>
    <row r="892">
      <c r="J892" s="11"/>
    </row>
    <row r="893">
      <c r="J893" s="11"/>
    </row>
    <row r="894">
      <c r="J894" s="11"/>
    </row>
    <row r="895">
      <c r="J895" s="11"/>
    </row>
    <row r="896">
      <c r="J896" s="11"/>
    </row>
    <row r="897">
      <c r="J897" s="11"/>
    </row>
    <row r="898">
      <c r="J898" s="11"/>
    </row>
    <row r="899">
      <c r="J899" s="11"/>
    </row>
    <row r="900">
      <c r="J900" s="11"/>
    </row>
    <row r="901">
      <c r="J901" s="11"/>
    </row>
    <row r="902">
      <c r="J902" s="11"/>
    </row>
    <row r="903">
      <c r="J903" s="11"/>
    </row>
    <row r="904">
      <c r="J904" s="11"/>
    </row>
    <row r="905">
      <c r="J905" s="11"/>
    </row>
    <row r="906">
      <c r="J906" s="11"/>
    </row>
    <row r="907">
      <c r="J907" s="11"/>
    </row>
    <row r="908">
      <c r="J908" s="11"/>
    </row>
    <row r="909">
      <c r="J909" s="11"/>
    </row>
    <row r="910">
      <c r="J910" s="11"/>
    </row>
    <row r="911">
      <c r="J911" s="11"/>
    </row>
    <row r="912">
      <c r="J912" s="11"/>
    </row>
    <row r="913">
      <c r="J913" s="11"/>
    </row>
    <row r="914">
      <c r="J914" s="11"/>
    </row>
    <row r="915">
      <c r="J915" s="11"/>
    </row>
    <row r="916">
      <c r="J916" s="11"/>
    </row>
    <row r="917">
      <c r="J917" s="11"/>
    </row>
    <row r="918">
      <c r="J918" s="11"/>
    </row>
    <row r="919">
      <c r="J919" s="11"/>
    </row>
    <row r="920">
      <c r="J920" s="11"/>
    </row>
    <row r="921">
      <c r="J921" s="11"/>
    </row>
    <row r="922">
      <c r="J922" s="11"/>
    </row>
    <row r="923">
      <c r="J923" s="11"/>
    </row>
    <row r="924">
      <c r="J924" s="11"/>
    </row>
    <row r="925">
      <c r="J925" s="11"/>
    </row>
    <row r="926">
      <c r="J926" s="11"/>
    </row>
    <row r="927">
      <c r="J927" s="11"/>
    </row>
    <row r="928">
      <c r="J928" s="11"/>
    </row>
    <row r="929">
      <c r="J929" s="11"/>
    </row>
    <row r="930">
      <c r="J930" s="11"/>
    </row>
    <row r="931">
      <c r="J931" s="11"/>
    </row>
    <row r="932">
      <c r="J932" s="11"/>
    </row>
    <row r="933">
      <c r="J933" s="11"/>
    </row>
    <row r="934">
      <c r="J934" s="11"/>
    </row>
    <row r="935">
      <c r="J935" s="11"/>
    </row>
    <row r="936">
      <c r="J936" s="11"/>
    </row>
    <row r="937">
      <c r="J937" s="11"/>
    </row>
    <row r="938">
      <c r="J938" s="11"/>
    </row>
    <row r="939">
      <c r="J939" s="11"/>
    </row>
    <row r="940">
      <c r="J940" s="11"/>
    </row>
    <row r="941">
      <c r="J941" s="11"/>
    </row>
    <row r="942">
      <c r="J942" s="11"/>
    </row>
    <row r="943">
      <c r="J943" s="11"/>
    </row>
    <row r="944">
      <c r="J944" s="11"/>
    </row>
    <row r="945">
      <c r="J945" s="11"/>
    </row>
    <row r="946">
      <c r="J946" s="11"/>
    </row>
    <row r="947">
      <c r="J947" s="11"/>
    </row>
    <row r="948">
      <c r="J948" s="11"/>
    </row>
    <row r="949">
      <c r="J949" s="11"/>
    </row>
    <row r="950">
      <c r="J950" s="11"/>
    </row>
    <row r="951">
      <c r="J951" s="11"/>
    </row>
    <row r="952">
      <c r="J952" s="11"/>
    </row>
    <row r="953">
      <c r="J953" s="11"/>
    </row>
    <row r="954">
      <c r="J954" s="11"/>
    </row>
    <row r="955">
      <c r="J955" s="11"/>
    </row>
    <row r="956">
      <c r="J956" s="11"/>
    </row>
    <row r="957">
      <c r="J957" s="11"/>
    </row>
    <row r="958">
      <c r="J958" s="11"/>
    </row>
    <row r="959">
      <c r="J959" s="11"/>
    </row>
    <row r="960">
      <c r="J960" s="11"/>
    </row>
    <row r="961">
      <c r="J961" s="11"/>
    </row>
    <row r="962">
      <c r="J962" s="11"/>
    </row>
    <row r="963">
      <c r="J963" s="11"/>
    </row>
    <row r="964">
      <c r="J964" s="11"/>
    </row>
    <row r="965">
      <c r="J965" s="11"/>
    </row>
    <row r="966">
      <c r="J966" s="11"/>
    </row>
    <row r="967">
      <c r="J967" s="11"/>
    </row>
    <row r="968">
      <c r="J968" s="11"/>
    </row>
    <row r="969">
      <c r="J969" s="11"/>
    </row>
    <row r="970">
      <c r="J970" s="11"/>
    </row>
    <row r="971">
      <c r="J971" s="11"/>
    </row>
    <row r="972">
      <c r="J972" s="11"/>
    </row>
    <row r="973">
      <c r="J973" s="11"/>
    </row>
    <row r="974">
      <c r="J974" s="11"/>
    </row>
    <row r="975">
      <c r="J975" s="11"/>
    </row>
    <row r="976">
      <c r="J976" s="11"/>
    </row>
    <row r="977">
      <c r="J977" s="11"/>
    </row>
    <row r="978">
      <c r="J978" s="11"/>
    </row>
    <row r="979">
      <c r="J979" s="11"/>
    </row>
    <row r="980">
      <c r="J980" s="11"/>
    </row>
    <row r="981">
      <c r="J981" s="11"/>
    </row>
    <row r="982">
      <c r="J982" s="11"/>
    </row>
    <row r="983">
      <c r="J983" s="11"/>
    </row>
    <row r="984">
      <c r="J984" s="11"/>
    </row>
    <row r="985">
      <c r="J985" s="11"/>
    </row>
    <row r="986">
      <c r="J986" s="11"/>
    </row>
    <row r="987">
      <c r="J987" s="11"/>
    </row>
    <row r="988">
      <c r="J988" s="11"/>
    </row>
    <row r="989">
      <c r="J989" s="11"/>
    </row>
    <row r="990">
      <c r="J990" s="11"/>
    </row>
    <row r="991">
      <c r="J991" s="11"/>
    </row>
    <row r="992">
      <c r="J992" s="11"/>
    </row>
    <row r="993">
      <c r="J993" s="11"/>
    </row>
    <row r="994">
      <c r="J994" s="11"/>
    </row>
    <row r="995">
      <c r="J995" s="11"/>
    </row>
    <row r="996">
      <c r="J996" s="11"/>
    </row>
    <row r="997">
      <c r="J997" s="11"/>
    </row>
    <row r="998">
      <c r="J998" s="11"/>
    </row>
    <row r="999">
      <c r="J999" s="11"/>
    </row>
    <row r="1000">
      <c r="J1000" s="11"/>
    </row>
    <row r="1001">
      <c r="J1001" s="11"/>
    </row>
    <row r="1002">
      <c r="J1002" s="11"/>
    </row>
    <row r="1003">
      <c r="J1003" s="11"/>
    </row>
    <row r="1004">
      <c r="J1004" s="11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13"/>
    <col customWidth="1" min="6" max="8" width="21.13"/>
  </cols>
  <sheetData>
    <row r="1">
      <c r="A1" s="12" t="s">
        <v>0</v>
      </c>
      <c r="B1" s="12" t="s">
        <v>1</v>
      </c>
      <c r="C1" s="13" t="s">
        <v>24</v>
      </c>
      <c r="D1" s="12" t="s">
        <v>2</v>
      </c>
      <c r="E1" s="12" t="s">
        <v>3</v>
      </c>
      <c r="F1" s="12" t="s">
        <v>25</v>
      </c>
      <c r="G1" s="12" t="s">
        <v>26</v>
      </c>
      <c r="H1" s="12" t="s">
        <v>4</v>
      </c>
      <c r="I1" s="12" t="s">
        <v>5</v>
      </c>
      <c r="J1" s="12" t="s">
        <v>27</v>
      </c>
      <c r="K1" s="12" t="s">
        <v>28</v>
      </c>
      <c r="L1" s="12" t="s">
        <v>29</v>
      </c>
      <c r="M1" s="12" t="s">
        <v>30</v>
      </c>
      <c r="N1" s="12" t="s">
        <v>31</v>
      </c>
      <c r="O1" s="12" t="s">
        <v>32</v>
      </c>
      <c r="P1" s="12" t="s">
        <v>33</v>
      </c>
    </row>
    <row r="2">
      <c r="A2" s="2">
        <v>1.0</v>
      </c>
      <c r="B2" s="2">
        <v>10.0</v>
      </c>
      <c r="C2" s="14">
        <f t="shared" ref="C2:C7" si="1">B2*PI()/180</f>
        <v>0.1745329252</v>
      </c>
      <c r="D2" s="2">
        <v>0.23</v>
      </c>
      <c r="E2" s="15">
        <v>700.0</v>
      </c>
      <c r="F2" s="2">
        <v>4.5E-4</v>
      </c>
      <c r="G2" s="2">
        <v>0.11938</v>
      </c>
      <c r="H2" s="2">
        <v>1.2</v>
      </c>
      <c r="I2" s="2">
        <v>287.0</v>
      </c>
      <c r="J2" s="2">
        <v>-0.667238493065767</v>
      </c>
      <c r="K2" s="11">
        <f t="shared" ref="K2:K7" si="2">-J2/4.58</f>
        <v>0.1456852605</v>
      </c>
      <c r="L2" s="11">
        <f t="shared" ref="L2:L7" si="3">K2/2</f>
        <v>0.07284263025</v>
      </c>
      <c r="M2" s="11">
        <f t="array" ref="M2:N2">LINEST((L2:L7),(C2:C7))</f>
        <v>4.826064443</v>
      </c>
      <c r="N2" s="11">
        <v>-0.7181369641618686</v>
      </c>
      <c r="O2" s="11"/>
    </row>
    <row r="3">
      <c r="A3" s="2">
        <v>2.0</v>
      </c>
      <c r="B3" s="2">
        <v>8.0</v>
      </c>
      <c r="C3" s="14">
        <f t="shared" si="1"/>
        <v>0.1396263402</v>
      </c>
      <c r="D3" s="2">
        <v>0.23</v>
      </c>
      <c r="E3" s="2">
        <v>700.0</v>
      </c>
      <c r="F3" s="2">
        <v>4.5E-4</v>
      </c>
      <c r="G3" s="2">
        <v>0.11938</v>
      </c>
      <c r="H3" s="2">
        <v>1.2</v>
      </c>
      <c r="I3" s="2">
        <v>287.0</v>
      </c>
      <c r="J3" s="2">
        <v>0.0188832160002055</v>
      </c>
      <c r="K3" s="11">
        <f t="shared" si="2"/>
        <v>-0.004122972926</v>
      </c>
      <c r="L3" s="11">
        <f t="shared" si="3"/>
        <v>-0.002061486463</v>
      </c>
      <c r="M3" s="11"/>
      <c r="N3" s="11"/>
      <c r="O3" s="11"/>
    </row>
    <row r="4">
      <c r="A4" s="2">
        <v>3.0</v>
      </c>
      <c r="B4" s="2">
        <v>6.0</v>
      </c>
      <c r="C4" s="14">
        <f t="shared" si="1"/>
        <v>0.1047197551</v>
      </c>
      <c r="D4" s="2">
        <v>0.23</v>
      </c>
      <c r="E4" s="2">
        <v>700.0</v>
      </c>
      <c r="F4" s="2">
        <v>4.5E-4</v>
      </c>
      <c r="G4" s="2">
        <v>0.11938</v>
      </c>
      <c r="H4" s="2">
        <v>1.2</v>
      </c>
      <c r="I4" s="2">
        <v>287.0</v>
      </c>
      <c r="J4" s="2">
        <v>1.9899450176302</v>
      </c>
      <c r="K4" s="11">
        <f t="shared" si="2"/>
        <v>-0.4344858117</v>
      </c>
      <c r="L4" s="11">
        <f t="shared" si="3"/>
        <v>-0.2172429059</v>
      </c>
      <c r="M4" s="11"/>
      <c r="N4" s="11"/>
      <c r="O4" s="11"/>
    </row>
    <row r="5">
      <c r="A5" s="2">
        <v>4.0</v>
      </c>
      <c r="B5" s="2">
        <v>4.0</v>
      </c>
      <c r="C5" s="14">
        <f t="shared" si="1"/>
        <v>0.06981317008</v>
      </c>
      <c r="D5" s="2">
        <v>0.23</v>
      </c>
      <c r="E5" s="2">
        <v>700.0</v>
      </c>
      <c r="F5" s="2">
        <v>4.5E-4</v>
      </c>
      <c r="G5" s="2">
        <v>0.11938</v>
      </c>
      <c r="H5" s="2">
        <v>1.2</v>
      </c>
      <c r="I5" s="2">
        <v>287.0</v>
      </c>
      <c r="J5" s="2">
        <v>3.0</v>
      </c>
      <c r="K5" s="11">
        <f t="shared" si="2"/>
        <v>-0.6550218341</v>
      </c>
      <c r="L5" s="11">
        <f t="shared" si="3"/>
        <v>-0.327510917</v>
      </c>
      <c r="M5" s="11"/>
      <c r="N5" s="11"/>
      <c r="O5" s="11"/>
    </row>
    <row r="6">
      <c r="A6" s="2">
        <v>5.0</v>
      </c>
      <c r="B6" s="2">
        <v>2.0</v>
      </c>
      <c r="C6" s="14">
        <f t="shared" si="1"/>
        <v>0.03490658504</v>
      </c>
      <c r="D6" s="2">
        <v>0.23</v>
      </c>
      <c r="E6" s="2">
        <v>700.0</v>
      </c>
      <c r="F6" s="2">
        <v>4.5E-4</v>
      </c>
      <c r="G6" s="2">
        <v>0.11938</v>
      </c>
      <c r="H6" s="2">
        <v>1.2</v>
      </c>
      <c r="I6" s="2">
        <v>287.0</v>
      </c>
      <c r="J6" s="2">
        <v>4.98847311051901</v>
      </c>
      <c r="K6" s="11">
        <f t="shared" si="2"/>
        <v>-1.089186269</v>
      </c>
      <c r="L6" s="11">
        <f t="shared" si="3"/>
        <v>-0.5445931343</v>
      </c>
      <c r="M6" s="11"/>
      <c r="N6" s="11"/>
      <c r="O6" s="11"/>
    </row>
    <row r="7">
      <c r="A7" s="2">
        <v>7.0</v>
      </c>
      <c r="B7" s="2">
        <v>0.5</v>
      </c>
      <c r="C7" s="14">
        <f t="shared" si="1"/>
        <v>0.00872664626</v>
      </c>
      <c r="D7" s="2">
        <v>0.23</v>
      </c>
      <c r="E7" s="2">
        <v>700.0</v>
      </c>
      <c r="F7" s="2">
        <v>4.5E-4</v>
      </c>
      <c r="G7" s="2">
        <v>0.11938</v>
      </c>
      <c r="H7" s="2">
        <v>1.2</v>
      </c>
      <c r="I7" s="2">
        <v>287.3</v>
      </c>
      <c r="J7" s="2">
        <v>6.6063676992552</v>
      </c>
      <c r="K7" s="11">
        <f t="shared" si="2"/>
        <v>-1.442438362</v>
      </c>
      <c r="L7" s="11">
        <f t="shared" si="3"/>
        <v>-0.7212191811</v>
      </c>
      <c r="M7" s="11"/>
      <c r="N7" s="11"/>
      <c r="O7" s="11"/>
    </row>
    <row r="8">
      <c r="A8" s="11"/>
      <c r="B8" s="11"/>
      <c r="C8" s="14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>
      <c r="A9" s="11"/>
      <c r="B9" s="11"/>
      <c r="C9" s="14"/>
      <c r="D9" s="11"/>
      <c r="E9" s="11"/>
      <c r="F9" s="11"/>
      <c r="G9" s="11"/>
      <c r="H9" s="11"/>
      <c r="I9" s="11"/>
      <c r="J9" s="11"/>
      <c r="K9" s="11"/>
      <c r="L9" s="11"/>
      <c r="M9" s="2" t="s">
        <v>34</v>
      </c>
      <c r="N9" s="11"/>
      <c r="O9" s="11"/>
      <c r="P9" s="11"/>
    </row>
    <row r="10">
      <c r="A10" s="11"/>
      <c r="B10" s="11"/>
      <c r="C10" s="14"/>
      <c r="D10" s="11"/>
      <c r="E10" s="11"/>
      <c r="F10" s="11"/>
      <c r="G10" s="11"/>
      <c r="H10" s="11"/>
      <c r="I10" s="11"/>
      <c r="J10" s="11"/>
      <c r="K10" s="11"/>
      <c r="L10" s="11"/>
      <c r="M10" s="11">
        <f>L2/C2</f>
        <v>0.4173575282</v>
      </c>
      <c r="N10" s="11"/>
      <c r="O10" s="11"/>
      <c r="P10" s="11"/>
    </row>
    <row r="1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>
      <c r="A13" s="2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>
      <c r="A14" s="2"/>
      <c r="B14" s="2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  <row r="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</row>
    <row r="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  <row r="27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</row>
    <row r="29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</row>
    <row r="30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</row>
    <row r="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</row>
    <row r="3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</row>
    <row r="3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  <row r="36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</row>
    <row r="37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</row>
    <row r="40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</row>
    <row r="4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</row>
    <row r="4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</row>
    <row r="4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</row>
    <row r="4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</row>
    <row r="4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</row>
    <row r="48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</row>
    <row r="49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</row>
    <row r="50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</row>
    <row r="5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</row>
    <row r="5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</row>
    <row r="5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</row>
    <row r="58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</row>
    <row r="59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</row>
    <row r="6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</row>
    <row r="6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</row>
    <row r="6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</row>
    <row r="6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</row>
    <row r="66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</row>
    <row r="7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</row>
    <row r="7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</row>
    <row r="7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</row>
    <row r="76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</row>
    <row r="77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</row>
    <row r="78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</row>
    <row r="79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</row>
    <row r="8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</row>
    <row r="8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</row>
    <row r="8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</row>
    <row r="8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</row>
    <row r="8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</row>
    <row r="86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</row>
    <row r="87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</row>
    <row r="88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</row>
    <row r="89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</row>
    <row r="90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</row>
    <row r="9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</row>
    <row r="9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</row>
    <row r="9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</row>
    <row r="9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</row>
    <row r="9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</row>
    <row r="96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</row>
    <row r="97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</row>
    <row r="98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</row>
    <row r="99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</row>
    <row r="100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</row>
    <row r="10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</row>
    <row r="10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</row>
    <row r="10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</row>
    <row r="10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</row>
    <row r="10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</row>
    <row r="106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</row>
    <row r="107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</row>
    <row r="108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</row>
    <row r="109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</row>
    <row r="110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</row>
    <row r="11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</row>
    <row r="11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</row>
    <row r="11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</row>
    <row r="11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</row>
    <row r="11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</row>
    <row r="116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</row>
    <row r="117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</row>
    <row r="118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</row>
    <row r="119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</row>
    <row r="120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</row>
    <row r="12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</row>
    <row r="12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</row>
    <row r="12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</row>
    <row r="12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</row>
    <row r="1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</row>
    <row r="126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</row>
    <row r="127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</row>
    <row r="128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</row>
    <row r="129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</row>
    <row r="130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</row>
    <row r="13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</row>
    <row r="13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</row>
    <row r="13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</row>
    <row r="13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</row>
    <row r="13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</row>
    <row r="136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</row>
    <row r="137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</row>
    <row r="138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</row>
    <row r="139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</row>
    <row r="140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</row>
    <row r="14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</row>
    <row r="14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</row>
    <row r="14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</row>
    <row r="14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</row>
    <row r="14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</row>
    <row r="146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</row>
    <row r="147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</row>
    <row r="148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</row>
    <row r="149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</row>
    <row r="150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</row>
    <row r="15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</row>
    <row r="152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</row>
    <row r="15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</row>
    <row r="15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</row>
    <row r="15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</row>
    <row r="156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</row>
    <row r="157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</row>
    <row r="158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</row>
    <row r="159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</row>
    <row r="160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</row>
    <row r="16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</row>
    <row r="16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</row>
    <row r="16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</row>
    <row r="16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</row>
    <row r="16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</row>
    <row r="166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</row>
    <row r="167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</row>
    <row r="168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</row>
    <row r="169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</row>
    <row r="170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</row>
    <row r="17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</row>
    <row r="17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</row>
    <row r="17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</row>
    <row r="17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</row>
    <row r="17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</row>
    <row r="176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</row>
    <row r="177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</row>
    <row r="178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</row>
    <row r="179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</row>
    <row r="180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</row>
    <row r="18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</row>
    <row r="182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</row>
    <row r="18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</row>
    <row r="18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</row>
    <row r="18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</row>
    <row r="186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</row>
    <row r="187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</row>
    <row r="188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</row>
    <row r="189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</row>
    <row r="190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</row>
    <row r="19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</row>
    <row r="192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</row>
    <row r="19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</row>
    <row r="19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</row>
    <row r="19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</row>
    <row r="196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</row>
    <row r="197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</row>
    <row r="198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</row>
    <row r="199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</row>
    <row r="200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</row>
    <row r="20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</row>
    <row r="20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</row>
    <row r="20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</row>
    <row r="20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</row>
    <row r="20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</row>
    <row r="206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</row>
    <row r="207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</row>
    <row r="208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</row>
    <row r="209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</row>
    <row r="210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</row>
    <row r="21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</row>
    <row r="212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</row>
    <row r="21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</row>
    <row r="21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</row>
    <row r="21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</row>
    <row r="216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</row>
    <row r="217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</row>
    <row r="218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</row>
    <row r="219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</row>
    <row r="220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</row>
    <row r="22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</row>
    <row r="222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</row>
    <row r="22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</row>
    <row r="22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</row>
    <row r="2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</row>
    <row r="226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</row>
    <row r="227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</row>
    <row r="228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</row>
    <row r="229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</row>
    <row r="230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</row>
    <row r="23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</row>
    <row r="23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</row>
    <row r="23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</row>
    <row r="23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</row>
    <row r="23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</row>
    <row r="236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</row>
    <row r="237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</row>
    <row r="238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</row>
    <row r="239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</row>
    <row r="240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</row>
    <row r="24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</row>
    <row r="242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</row>
    <row r="24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</row>
    <row r="24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</row>
    <row r="245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</row>
    <row r="246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</row>
    <row r="247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</row>
    <row r="248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</row>
    <row r="249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</row>
    <row r="250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</row>
    <row r="25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</row>
    <row r="252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</row>
    <row r="25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</row>
    <row r="25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</row>
    <row r="25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</row>
    <row r="256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</row>
    <row r="257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</row>
    <row r="258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</row>
    <row r="259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</row>
    <row r="260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</row>
    <row r="26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</row>
    <row r="26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</row>
    <row r="26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</row>
    <row r="26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</row>
    <row r="26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</row>
    <row r="266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</row>
    <row r="267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</row>
    <row r="268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</row>
    <row r="269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</row>
    <row r="270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</row>
    <row r="27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</row>
    <row r="272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</row>
    <row r="27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</row>
    <row r="27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</row>
    <row r="27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</row>
    <row r="276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</row>
    <row r="277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</row>
    <row r="278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</row>
    <row r="279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</row>
    <row r="280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</row>
    <row r="28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</row>
    <row r="282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</row>
    <row r="2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</row>
    <row r="28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</row>
    <row r="285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</row>
    <row r="286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</row>
    <row r="287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</row>
    <row r="288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</row>
    <row r="289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</row>
    <row r="290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</row>
    <row r="29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</row>
    <row r="29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</row>
    <row r="29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</row>
    <row r="29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</row>
    <row r="295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</row>
    <row r="296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</row>
    <row r="297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</row>
    <row r="298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</row>
    <row r="299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</row>
    <row r="300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</row>
    <row r="30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</row>
    <row r="30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</row>
    <row r="30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</row>
    <row r="30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</row>
    <row r="30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</row>
    <row r="306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</row>
    <row r="307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</row>
    <row r="308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</row>
    <row r="309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</row>
    <row r="310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</row>
    <row r="31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</row>
    <row r="312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</row>
    <row r="31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</row>
    <row r="31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</row>
    <row r="315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</row>
    <row r="316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</row>
    <row r="317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</row>
    <row r="318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</row>
    <row r="319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</row>
    <row r="320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</row>
    <row r="3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</row>
    <row r="32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</row>
    <row r="32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</row>
    <row r="32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</row>
    <row r="325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</row>
    <row r="326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</row>
    <row r="327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</row>
    <row r="328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</row>
    <row r="329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</row>
    <row r="330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</row>
    <row r="33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</row>
    <row r="332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</row>
    <row r="33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</row>
    <row r="33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</row>
    <row r="33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</row>
    <row r="336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</row>
    <row r="337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</row>
    <row r="338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</row>
    <row r="339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</row>
    <row r="340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</row>
    <row r="34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</row>
    <row r="34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</row>
    <row r="34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</row>
    <row r="34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</row>
    <row r="345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</row>
    <row r="346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</row>
    <row r="347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</row>
    <row r="348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</row>
    <row r="349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</row>
    <row r="350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</row>
    <row r="35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</row>
    <row r="35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</row>
    <row r="35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</row>
    <row r="35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</row>
    <row r="355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</row>
    <row r="356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</row>
    <row r="357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</row>
    <row r="358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</row>
    <row r="359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</row>
    <row r="360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</row>
    <row r="36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</row>
    <row r="362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</row>
    <row r="36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</row>
    <row r="36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</row>
    <row r="365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</row>
    <row r="366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</row>
    <row r="367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</row>
    <row r="368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</row>
    <row r="369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</row>
    <row r="370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</row>
    <row r="37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</row>
    <row r="37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</row>
    <row r="37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</row>
    <row r="37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</row>
    <row r="37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</row>
    <row r="376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</row>
    <row r="377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</row>
    <row r="378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</row>
    <row r="379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</row>
    <row r="380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</row>
    <row r="38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</row>
    <row r="38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</row>
    <row r="38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</row>
    <row r="38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</row>
    <row r="385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</row>
    <row r="386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</row>
    <row r="387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</row>
    <row r="388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</row>
    <row r="389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</row>
    <row r="390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</row>
    <row r="39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</row>
    <row r="392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</row>
    <row r="39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</row>
    <row r="39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</row>
    <row r="395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</row>
    <row r="396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</row>
    <row r="397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</row>
    <row r="398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</row>
    <row r="399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</row>
    <row r="400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</row>
    <row r="40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</row>
    <row r="402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</row>
    <row r="40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</row>
    <row r="40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</row>
    <row r="40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</row>
    <row r="406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</row>
    <row r="407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</row>
    <row r="408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</row>
    <row r="409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</row>
    <row r="410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</row>
    <row r="41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</row>
    <row r="41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</row>
    <row r="41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</row>
    <row r="41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</row>
    <row r="415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</row>
    <row r="416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</row>
    <row r="417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</row>
    <row r="418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</row>
    <row r="419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</row>
    <row r="420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</row>
    <row r="4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</row>
    <row r="422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</row>
    <row r="42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</row>
    <row r="42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</row>
    <row r="425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</row>
    <row r="426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</row>
    <row r="427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</row>
    <row r="428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</row>
    <row r="429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</row>
    <row r="430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</row>
    <row r="43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</row>
    <row r="432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</row>
    <row r="43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</row>
    <row r="43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</row>
    <row r="43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</row>
    <row r="436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</row>
    <row r="437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</row>
    <row r="438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</row>
    <row r="439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</row>
    <row r="440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</row>
    <row r="44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</row>
    <row r="442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</row>
    <row r="44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</row>
    <row r="44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</row>
    <row r="445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</row>
    <row r="446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</row>
    <row r="447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</row>
    <row r="448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</row>
    <row r="449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</row>
    <row r="450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</row>
    <row r="45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</row>
    <row r="452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</row>
    <row r="45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</row>
    <row r="45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</row>
    <row r="455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</row>
    <row r="456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</row>
    <row r="457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</row>
    <row r="458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</row>
    <row r="459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</row>
    <row r="460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</row>
    <row r="46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</row>
    <row r="462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</row>
    <row r="46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</row>
    <row r="46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</row>
    <row r="465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</row>
    <row r="466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</row>
    <row r="467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</row>
    <row r="468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</row>
    <row r="469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</row>
    <row r="470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</row>
    <row r="47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</row>
    <row r="472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</row>
    <row r="47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</row>
    <row r="47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</row>
    <row r="475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</row>
    <row r="476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</row>
    <row r="477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</row>
    <row r="478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</row>
    <row r="479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</row>
    <row r="480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</row>
    <row r="48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</row>
    <row r="482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</row>
    <row r="48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</row>
    <row r="48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</row>
    <row r="485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</row>
    <row r="486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</row>
    <row r="487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</row>
    <row r="488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</row>
    <row r="489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</row>
    <row r="490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</row>
    <row r="49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</row>
    <row r="492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</row>
    <row r="49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</row>
    <row r="49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</row>
    <row r="495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</row>
    <row r="496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</row>
    <row r="497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</row>
    <row r="498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</row>
    <row r="499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</row>
    <row r="500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</row>
    <row r="50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</row>
    <row r="502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</row>
    <row r="50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</row>
    <row r="50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</row>
    <row r="505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</row>
    <row r="506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</row>
    <row r="507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</row>
    <row r="508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</row>
    <row r="509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</row>
    <row r="510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</row>
    <row r="51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</row>
    <row r="512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</row>
    <row r="51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</row>
    <row r="51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</row>
    <row r="515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</row>
    <row r="516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</row>
    <row r="517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</row>
    <row r="518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</row>
    <row r="519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</row>
    <row r="520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</row>
    <row r="52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</row>
    <row r="522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</row>
    <row r="52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</row>
    <row r="52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</row>
    <row r="525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</row>
    <row r="526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</row>
    <row r="527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</row>
    <row r="528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</row>
    <row r="529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</row>
    <row r="530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</row>
    <row r="53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</row>
    <row r="532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</row>
    <row r="53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</row>
    <row r="53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</row>
    <row r="535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</row>
    <row r="536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</row>
    <row r="537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</row>
    <row r="538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</row>
    <row r="539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</row>
    <row r="540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</row>
    <row r="54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</row>
    <row r="542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</row>
    <row r="54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</row>
    <row r="54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</row>
    <row r="545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</row>
    <row r="546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</row>
    <row r="547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</row>
    <row r="548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</row>
    <row r="549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</row>
    <row r="550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</row>
    <row r="55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</row>
    <row r="552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</row>
    <row r="55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</row>
    <row r="55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</row>
    <row r="555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</row>
    <row r="556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</row>
    <row r="557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</row>
    <row r="558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</row>
    <row r="559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</row>
    <row r="560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</row>
    <row r="56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</row>
    <row r="562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</row>
    <row r="56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</row>
    <row r="56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</row>
    <row r="56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</row>
    <row r="566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</row>
    <row r="567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</row>
    <row r="568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</row>
    <row r="569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</row>
    <row r="570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</row>
    <row r="57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</row>
    <row r="572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</row>
    <row r="57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</row>
    <row r="57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</row>
    <row r="575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</row>
    <row r="576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</row>
    <row r="577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</row>
    <row r="578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</row>
    <row r="579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</row>
    <row r="580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</row>
    <row r="58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</row>
    <row r="582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</row>
    <row r="58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</row>
    <row r="58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</row>
    <row r="585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</row>
    <row r="586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</row>
    <row r="587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</row>
    <row r="588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</row>
    <row r="589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</row>
    <row r="590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</row>
    <row r="59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</row>
    <row r="592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</row>
    <row r="59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</row>
    <row r="59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</row>
    <row r="595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</row>
    <row r="596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</row>
    <row r="597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</row>
    <row r="598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</row>
    <row r="599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</row>
    <row r="600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</row>
    <row r="60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</row>
    <row r="602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</row>
    <row r="60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</row>
    <row r="60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</row>
    <row r="605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</row>
    <row r="606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</row>
    <row r="607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</row>
    <row r="608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</row>
    <row r="609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</row>
    <row r="610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</row>
    <row r="61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</row>
    <row r="612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</row>
    <row r="61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</row>
    <row r="61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</row>
    <row r="615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</row>
    <row r="616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</row>
    <row r="617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</row>
    <row r="618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</row>
    <row r="619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</row>
    <row r="620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</row>
    <row r="62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</row>
    <row r="622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</row>
    <row r="62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</row>
    <row r="62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</row>
    <row r="625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</row>
    <row r="626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</row>
    <row r="627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</row>
    <row r="628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</row>
    <row r="629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</row>
    <row r="630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</row>
    <row r="63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</row>
    <row r="632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</row>
    <row r="63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</row>
    <row r="63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</row>
    <row r="635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</row>
    <row r="636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</row>
    <row r="637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</row>
    <row r="638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</row>
    <row r="639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</row>
    <row r="640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</row>
    <row r="64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</row>
    <row r="642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</row>
    <row r="64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</row>
    <row r="64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</row>
    <row r="645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</row>
    <row r="646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</row>
    <row r="647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</row>
    <row r="648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</row>
    <row r="649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</row>
    <row r="650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</row>
    <row r="65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</row>
    <row r="652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</row>
    <row r="65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</row>
    <row r="65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</row>
    <row r="655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</row>
    <row r="656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</row>
    <row r="657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</row>
    <row r="658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</row>
    <row r="659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</row>
    <row r="660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</row>
    <row r="66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</row>
    <row r="662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</row>
    <row r="66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</row>
    <row r="66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</row>
    <row r="665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</row>
    <row r="666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</row>
    <row r="667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</row>
    <row r="668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</row>
    <row r="669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</row>
    <row r="670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</row>
    <row r="67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</row>
    <row r="672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</row>
    <row r="67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</row>
    <row r="67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</row>
    <row r="675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</row>
    <row r="676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</row>
    <row r="677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</row>
    <row r="678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</row>
    <row r="679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</row>
    <row r="680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</row>
    <row r="68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</row>
    <row r="682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</row>
    <row r="68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</row>
    <row r="68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</row>
    <row r="685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</row>
    <row r="686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</row>
    <row r="687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</row>
    <row r="688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</row>
    <row r="689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</row>
    <row r="690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</row>
    <row r="69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</row>
    <row r="692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</row>
    <row r="69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</row>
    <row r="69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</row>
    <row r="695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</row>
    <row r="696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</row>
    <row r="697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</row>
    <row r="698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</row>
    <row r="699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</row>
    <row r="700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</row>
    <row r="70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</row>
    <row r="702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</row>
    <row r="70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</row>
    <row r="70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</row>
    <row r="705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</row>
    <row r="706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</row>
    <row r="707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</row>
    <row r="708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</row>
    <row r="709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</row>
    <row r="710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</row>
    <row r="71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</row>
    <row r="712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</row>
    <row r="71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</row>
    <row r="71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</row>
    <row r="715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</row>
    <row r="716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</row>
    <row r="717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</row>
    <row r="718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</row>
    <row r="719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</row>
    <row r="720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</row>
    <row r="72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</row>
    <row r="722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</row>
    <row r="72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</row>
    <row r="72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</row>
    <row r="725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</row>
    <row r="726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</row>
    <row r="727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</row>
    <row r="728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</row>
    <row r="729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</row>
    <row r="730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</row>
    <row r="73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</row>
    <row r="732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</row>
    <row r="73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</row>
    <row r="73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</row>
    <row r="735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</row>
    <row r="736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</row>
    <row r="737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</row>
    <row r="738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</row>
    <row r="739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</row>
    <row r="740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</row>
    <row r="74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</row>
    <row r="742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</row>
    <row r="74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</row>
    <row r="74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</row>
    <row r="74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</row>
    <row r="746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</row>
    <row r="747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</row>
    <row r="748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</row>
    <row r="749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</row>
    <row r="750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</row>
    <row r="75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</row>
    <row r="752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</row>
    <row r="75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</row>
    <row r="75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</row>
    <row r="75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</row>
    <row r="756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</row>
    <row r="757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</row>
    <row r="758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</row>
    <row r="759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</row>
    <row r="760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</row>
    <row r="76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</row>
    <row r="762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</row>
    <row r="76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</row>
    <row r="76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</row>
    <row r="765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</row>
    <row r="766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</row>
    <row r="767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</row>
    <row r="768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</row>
    <row r="769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</row>
    <row r="770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</row>
    <row r="77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</row>
    <row r="772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</row>
    <row r="77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</row>
    <row r="77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</row>
    <row r="775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</row>
    <row r="776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</row>
    <row r="777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</row>
    <row r="778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</row>
    <row r="779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</row>
    <row r="780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</row>
    <row r="78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</row>
    <row r="782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</row>
    <row r="78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</row>
    <row r="78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</row>
    <row r="785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</row>
    <row r="786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</row>
    <row r="787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</row>
    <row r="788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</row>
    <row r="789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</row>
    <row r="790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</row>
    <row r="79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</row>
    <row r="792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</row>
    <row r="79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</row>
    <row r="79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</row>
    <row r="795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</row>
    <row r="796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</row>
    <row r="797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</row>
    <row r="798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</row>
    <row r="799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</row>
    <row r="800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</row>
    <row r="80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</row>
    <row r="802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</row>
    <row r="80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</row>
    <row r="80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</row>
    <row r="805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</row>
    <row r="806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</row>
    <row r="807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</row>
    <row r="808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</row>
    <row r="809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</row>
    <row r="810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</row>
    <row r="81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</row>
    <row r="812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</row>
    <row r="81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</row>
    <row r="81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</row>
    <row r="815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</row>
    <row r="816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</row>
    <row r="817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</row>
    <row r="818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</row>
    <row r="819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</row>
    <row r="820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</row>
    <row r="82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</row>
    <row r="822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</row>
    <row r="82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</row>
    <row r="82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</row>
    <row r="825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</row>
    <row r="826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</row>
    <row r="827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</row>
    <row r="828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</row>
    <row r="829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</row>
    <row r="830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</row>
    <row r="83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</row>
    <row r="832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</row>
    <row r="83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</row>
    <row r="83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</row>
    <row r="835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</row>
    <row r="836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</row>
    <row r="837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</row>
    <row r="838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</row>
    <row r="839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</row>
    <row r="840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</row>
    <row r="84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</row>
    <row r="842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</row>
    <row r="84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</row>
    <row r="84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</row>
    <row r="845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</row>
    <row r="846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</row>
    <row r="847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</row>
    <row r="848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</row>
    <row r="849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</row>
    <row r="850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</row>
    <row r="85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</row>
    <row r="852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</row>
    <row r="85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</row>
    <row r="85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</row>
    <row r="855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</row>
    <row r="856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</row>
    <row r="857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</row>
    <row r="858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</row>
    <row r="859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</row>
    <row r="860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</row>
    <row r="86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</row>
    <row r="862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</row>
    <row r="86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</row>
    <row r="86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</row>
    <row r="865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</row>
    <row r="866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</row>
    <row r="867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</row>
    <row r="868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</row>
    <row r="869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</row>
    <row r="870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</row>
    <row r="87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</row>
    <row r="872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</row>
    <row r="87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</row>
    <row r="87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</row>
    <row r="875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</row>
    <row r="876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</row>
    <row r="877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</row>
    <row r="878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</row>
    <row r="879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</row>
    <row r="880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</row>
    <row r="88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</row>
    <row r="882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</row>
    <row r="88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</row>
    <row r="88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</row>
    <row r="885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</row>
    <row r="886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</row>
    <row r="887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</row>
    <row r="888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</row>
    <row r="889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</row>
    <row r="890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</row>
    <row r="89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</row>
    <row r="892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</row>
    <row r="89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</row>
    <row r="89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</row>
    <row r="895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</row>
    <row r="896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</row>
    <row r="897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</row>
    <row r="898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</row>
    <row r="899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</row>
    <row r="900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</row>
    <row r="90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</row>
    <row r="902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</row>
    <row r="90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</row>
    <row r="90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</row>
    <row r="905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</row>
    <row r="906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</row>
    <row r="907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</row>
    <row r="908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</row>
    <row r="909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</row>
    <row r="910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</row>
    <row r="91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</row>
    <row r="912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</row>
    <row r="91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</row>
    <row r="91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</row>
    <row r="915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</row>
    <row r="916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</row>
    <row r="917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</row>
    <row r="918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</row>
    <row r="919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</row>
    <row r="920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</row>
    <row r="92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</row>
    <row r="922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</row>
    <row r="92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</row>
    <row r="92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</row>
    <row r="925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</row>
    <row r="926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</row>
    <row r="927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</row>
    <row r="928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</row>
    <row r="929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</row>
    <row r="930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</row>
    <row r="93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</row>
    <row r="932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</row>
    <row r="93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</row>
    <row r="93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</row>
    <row r="935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</row>
    <row r="936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</row>
    <row r="937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</row>
    <row r="938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</row>
    <row r="939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</row>
    <row r="940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</row>
    <row r="94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</row>
    <row r="942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</row>
    <row r="94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</row>
    <row r="94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</row>
    <row r="94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</row>
    <row r="946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</row>
    <row r="947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</row>
    <row r="948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</row>
    <row r="949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</row>
    <row r="950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</row>
    <row r="95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</row>
    <row r="952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</row>
    <row r="95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</row>
    <row r="95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</row>
    <row r="955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</row>
    <row r="956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</row>
    <row r="957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</row>
    <row r="958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</row>
    <row r="959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</row>
    <row r="960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</row>
    <row r="96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</row>
    <row r="962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</row>
    <row r="96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</row>
    <row r="96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</row>
    <row r="965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</row>
    <row r="966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</row>
    <row r="967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</row>
    <row r="968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</row>
    <row r="969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</row>
    <row r="970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</row>
    <row r="97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</row>
    <row r="972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</row>
    <row r="97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</row>
    <row r="97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</row>
    <row r="975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</row>
    <row r="976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</row>
    <row r="977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</row>
    <row r="978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</row>
    <row r="979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</row>
    <row r="980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</row>
    <row r="98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</row>
    <row r="982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</row>
    <row r="98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</row>
    <row r="98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</row>
    <row r="985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</row>
    <row r="986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</row>
    <row r="987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</row>
    <row r="988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</row>
    <row r="989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</row>
    <row r="990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</row>
    <row r="99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</row>
    <row r="992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</row>
    <row r="99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</row>
    <row r="994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</row>
    <row r="995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</row>
    <row r="996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</row>
    <row r="997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</row>
    <row r="998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</row>
    <row r="999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8" max="8" width="29.75"/>
    <col customWidth="1" min="10" max="11" width="16.13"/>
    <col customWidth="1" min="12" max="12" width="21.88"/>
    <col customWidth="1" min="15" max="15" width="22.63"/>
    <col customWidth="1" min="16" max="16" width="16.5"/>
    <col customWidth="1" min="24" max="24" width="16.25"/>
    <col customWidth="1" min="25" max="25" width="18.5"/>
    <col customWidth="1" min="26" max="26" width="19.38"/>
  </cols>
  <sheetData>
    <row r="1"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1" t="s">
        <v>35</v>
      </c>
      <c r="L1" s="1" t="s">
        <v>7</v>
      </c>
      <c r="M1" s="1" t="s">
        <v>8</v>
      </c>
      <c r="N1" s="1" t="s">
        <v>9</v>
      </c>
      <c r="O1" s="3" t="s">
        <v>10</v>
      </c>
      <c r="P1" s="1" t="s">
        <v>11</v>
      </c>
      <c r="Q1" s="1" t="s">
        <v>12</v>
      </c>
      <c r="R1" s="1" t="s">
        <v>13</v>
      </c>
      <c r="S1" s="1" t="s">
        <v>14</v>
      </c>
      <c r="T1" s="1" t="s">
        <v>15</v>
      </c>
      <c r="U1" s="1" t="s">
        <v>16</v>
      </c>
      <c r="V1" s="3" t="s">
        <v>17</v>
      </c>
      <c r="X1" s="1" t="s">
        <v>36</v>
      </c>
      <c r="Y1" s="1" t="s">
        <v>37</v>
      </c>
      <c r="Z1" s="1" t="s">
        <v>38</v>
      </c>
    </row>
    <row r="2">
      <c r="A2" s="1" t="s">
        <v>22</v>
      </c>
      <c r="D2" s="4">
        <v>1.0</v>
      </c>
      <c r="E2" s="4">
        <v>0.5</v>
      </c>
      <c r="F2" s="4">
        <v>0.5</v>
      </c>
      <c r="G2" s="4">
        <v>441.0</v>
      </c>
      <c r="H2" s="4">
        <v>1.20927</v>
      </c>
      <c r="I2" s="4">
        <v>287.3</v>
      </c>
      <c r="J2" s="1">
        <v>0.008357289256</v>
      </c>
      <c r="K2" s="5">
        <f t="shared" ref="K2:K35" si="1">J2/(2.318*0.75)</f>
        <v>0.004807183926</v>
      </c>
      <c r="L2" s="1">
        <v>0.0012916101</v>
      </c>
      <c r="M2" s="5">
        <f t="shared" ref="M2:M8" si="2"> J2*0.5*H2*(F2*SQRT(1.4*287*I2))^2*L2</f>
        <v>0.1883543769</v>
      </c>
      <c r="N2" s="1">
        <v>0.016129</v>
      </c>
      <c r="O2" s="6"/>
      <c r="P2" s="1">
        <v>-0.007015931316</v>
      </c>
      <c r="Q2" s="5">
        <f t="shared" ref="Q2:Q35" si="3"> P2*0.5*L2*H2*(F2*SQRT(1.4*287*I2))^2</f>
        <v>-0.1581232061</v>
      </c>
      <c r="R2" s="1">
        <v>0.220218</v>
      </c>
      <c r="S2" s="1">
        <v>-0.220218</v>
      </c>
      <c r="T2" s="5">
        <f t="shared" ref="T2:T35" si="4">R2*M2</f>
        <v>0.04147902417</v>
      </c>
      <c r="U2" s="5">
        <f t="shared" ref="U2:U35" si="5">S2*Q2</f>
        <v>0.0348215762</v>
      </c>
      <c r="V2" s="6">
        <f t="shared" ref="V2:V35" si="6">T2+U2</f>
        <v>0.07630060037</v>
      </c>
      <c r="X2" s="5">
        <f t="array" ref="X2">LINEST((K2:K7),(E2:E7))*180/PI()</f>
        <v>0.4176044866</v>
      </c>
      <c r="Y2" s="5">
        <f>6.28</f>
        <v>6.28</v>
      </c>
      <c r="Z2" s="5">
        <f>PI()*(0.75/2.318) / (1 + SQRT(1 + ((0.75/2.318)/2)^2))</f>
        <v>0.5049560943</v>
      </c>
    </row>
    <row r="3">
      <c r="D3" s="16">
        <v>10.0</v>
      </c>
      <c r="E3" s="16">
        <v>2.0</v>
      </c>
      <c r="F3" s="16">
        <v>0.5</v>
      </c>
      <c r="G3" s="16">
        <v>441.0</v>
      </c>
      <c r="H3" s="16">
        <v>1.20927</v>
      </c>
      <c r="I3" s="16">
        <v>287.3</v>
      </c>
      <c r="J3" s="1">
        <v>0.008437669837</v>
      </c>
      <c r="K3" s="5">
        <f t="shared" si="1"/>
        <v>0.004853419521</v>
      </c>
      <c r="L3" s="1">
        <v>0.0012916101</v>
      </c>
      <c r="M3" s="5">
        <f t="shared" si="2"/>
        <v>0.1901659732</v>
      </c>
      <c r="N3" s="1">
        <v>0.016129</v>
      </c>
      <c r="O3" s="6">
        <f t="shared" ref="O3:O49" si="7">M3*N2</f>
        <v>0.003067186981</v>
      </c>
      <c r="P3" s="1">
        <v>-0.026316301</v>
      </c>
      <c r="Q3" s="5">
        <f t="shared" si="3"/>
        <v>-0.593109838</v>
      </c>
      <c r="R3" s="1">
        <v>0.220218</v>
      </c>
      <c r="S3" s="1">
        <v>-0.220218</v>
      </c>
      <c r="T3" s="5">
        <f t="shared" si="4"/>
        <v>0.04187797028</v>
      </c>
      <c r="U3" s="5">
        <f t="shared" si="5"/>
        <v>0.1306134623</v>
      </c>
      <c r="V3" s="6">
        <f t="shared" si="6"/>
        <v>0.1724914326</v>
      </c>
      <c r="Z3" s="5">
        <f>PI()*(1) / (1 + SQRT(1 + ((1)/2)^2))</f>
        <v>1.483258848</v>
      </c>
    </row>
    <row r="4">
      <c r="D4" s="4">
        <v>19.0</v>
      </c>
      <c r="E4" s="4">
        <v>4.0</v>
      </c>
      <c r="F4" s="4">
        <v>0.5</v>
      </c>
      <c r="G4" s="4">
        <v>441.0</v>
      </c>
      <c r="H4" s="4">
        <v>1.20927</v>
      </c>
      <c r="I4" s="4">
        <v>287.3</v>
      </c>
      <c r="J4" s="1">
        <v>0.03460304383</v>
      </c>
      <c r="K4" s="5">
        <f t="shared" si="1"/>
        <v>0.01990396539</v>
      </c>
      <c r="L4" s="1">
        <v>0.0012916101</v>
      </c>
      <c r="M4" s="5">
        <f t="shared" si="2"/>
        <v>0.7798742582</v>
      </c>
      <c r="N4" s="1">
        <v>0.016129</v>
      </c>
      <c r="O4" s="6">
        <f t="shared" si="7"/>
        <v>0.01257859191</v>
      </c>
      <c r="P4" s="1">
        <v>-0.03719578504</v>
      </c>
      <c r="Q4" s="5">
        <f t="shared" si="3"/>
        <v>-0.8383087745</v>
      </c>
      <c r="R4" s="1">
        <v>0.220218</v>
      </c>
      <c r="S4" s="1">
        <v>-0.220218</v>
      </c>
      <c r="T4" s="5">
        <f t="shared" si="4"/>
        <v>0.1717423494</v>
      </c>
      <c r="U4" s="5">
        <f t="shared" si="5"/>
        <v>0.1846106817</v>
      </c>
      <c r="V4" s="6">
        <f t="shared" si="6"/>
        <v>0.3563530311</v>
      </c>
    </row>
    <row r="5">
      <c r="D5" s="4">
        <v>28.0</v>
      </c>
      <c r="E5" s="4">
        <v>6.0</v>
      </c>
      <c r="F5" s="4">
        <v>0.5</v>
      </c>
      <c r="G5" s="4">
        <v>441.0</v>
      </c>
      <c r="H5" s="4">
        <v>1.20927</v>
      </c>
      <c r="I5" s="4">
        <v>287.3</v>
      </c>
      <c r="J5" s="1">
        <v>0.06957910331</v>
      </c>
      <c r="K5" s="5">
        <f t="shared" si="1"/>
        <v>0.04002249256</v>
      </c>
      <c r="L5" s="1">
        <v>0.0012916101</v>
      </c>
      <c r="M5" s="5">
        <f t="shared" si="2"/>
        <v>1.568155445</v>
      </c>
      <c r="N5" s="1">
        <v>0.016129</v>
      </c>
      <c r="O5" s="6">
        <f t="shared" si="7"/>
        <v>0.02529277917</v>
      </c>
      <c r="P5" s="1">
        <v>-0.07539431802</v>
      </c>
      <c r="Q5" s="5">
        <f t="shared" si="3"/>
        <v>-1.699217217</v>
      </c>
      <c r="R5" s="1">
        <v>0.220218</v>
      </c>
      <c r="S5" s="1">
        <v>-0.220218</v>
      </c>
      <c r="T5" s="5">
        <f t="shared" si="4"/>
        <v>0.3453360557</v>
      </c>
      <c r="U5" s="5">
        <f t="shared" si="5"/>
        <v>0.3741982171</v>
      </c>
      <c r="V5" s="6">
        <f t="shared" si="6"/>
        <v>0.7195342728</v>
      </c>
      <c r="X5" s="5">
        <f t="array" ref="X5">LINEST((K2:K7),(E2:E7))*180/PI()</f>
        <v>0.4176044866</v>
      </c>
    </row>
    <row r="6">
      <c r="D6" s="4">
        <v>37.0</v>
      </c>
      <c r="E6" s="4">
        <v>8.0</v>
      </c>
      <c r="F6" s="4">
        <v>0.5</v>
      </c>
      <c r="G6" s="4">
        <v>441.0</v>
      </c>
      <c r="H6" s="4">
        <v>1.20927</v>
      </c>
      <c r="I6" s="4">
        <v>287.3</v>
      </c>
      <c r="J6" s="1">
        <v>0.09477442612</v>
      </c>
      <c r="K6" s="5">
        <f t="shared" si="1"/>
        <v>0.05451505673</v>
      </c>
      <c r="L6" s="1">
        <v>0.0012916101</v>
      </c>
      <c r="M6" s="5">
        <f t="shared" si="2"/>
        <v>2.136000972</v>
      </c>
      <c r="N6" s="1">
        <v>0.016129</v>
      </c>
      <c r="O6" s="6">
        <f t="shared" si="7"/>
        <v>0.03445155968</v>
      </c>
      <c r="P6" s="1">
        <v>-0.1117021309</v>
      </c>
      <c r="Q6" s="5">
        <f t="shared" si="3"/>
        <v>-2.51751311</v>
      </c>
      <c r="R6" s="1">
        <v>0.220218</v>
      </c>
      <c r="S6" s="1">
        <v>-0.220218</v>
      </c>
      <c r="T6" s="5">
        <f t="shared" si="4"/>
        <v>0.4703858621</v>
      </c>
      <c r="U6" s="5">
        <f t="shared" si="5"/>
        <v>0.554401702</v>
      </c>
      <c r="V6" s="6">
        <f t="shared" si="6"/>
        <v>1.024787564</v>
      </c>
    </row>
    <row r="7">
      <c r="D7" s="7">
        <v>46.0</v>
      </c>
      <c r="E7" s="7">
        <v>10.0</v>
      </c>
      <c r="F7" s="7">
        <v>0.5</v>
      </c>
      <c r="G7" s="7">
        <v>441.0</v>
      </c>
      <c r="H7" s="7">
        <v>1.20927</v>
      </c>
      <c r="I7" s="7">
        <v>287.3</v>
      </c>
      <c r="J7" s="1">
        <v>0.1195662911</v>
      </c>
      <c r="K7" s="5">
        <f t="shared" si="1"/>
        <v>0.06877554852</v>
      </c>
      <c r="L7" s="1">
        <v>0.0012916101</v>
      </c>
      <c r="M7" s="5">
        <f t="shared" si="2"/>
        <v>2.694753474</v>
      </c>
      <c r="N7" s="1">
        <v>0.016129</v>
      </c>
      <c r="O7" s="6">
        <f t="shared" si="7"/>
        <v>0.04346367878</v>
      </c>
      <c r="P7" s="1">
        <v>-0.1824362453</v>
      </c>
      <c r="Q7" s="5">
        <f t="shared" si="3"/>
        <v>-4.111699889</v>
      </c>
      <c r="R7" s="1">
        <v>0.220218</v>
      </c>
      <c r="S7" s="1">
        <v>-0.220218</v>
      </c>
      <c r="T7" s="5">
        <f t="shared" si="4"/>
        <v>0.5934332206</v>
      </c>
      <c r="U7" s="5">
        <f t="shared" si="5"/>
        <v>0.9054703261</v>
      </c>
      <c r="V7" s="6">
        <f t="shared" si="6"/>
        <v>1.498903547</v>
      </c>
    </row>
    <row r="8">
      <c r="A8" s="1" t="s">
        <v>23</v>
      </c>
      <c r="D8" s="4">
        <v>2.0</v>
      </c>
      <c r="E8" s="4">
        <v>0.5</v>
      </c>
      <c r="F8" s="4">
        <v>0.8</v>
      </c>
      <c r="G8" s="4">
        <v>964.0</v>
      </c>
      <c r="H8" s="4">
        <v>1.19082</v>
      </c>
      <c r="I8" s="4">
        <v>286.24</v>
      </c>
      <c r="J8" s="1">
        <v>0.004806699837</v>
      </c>
      <c r="K8" s="5">
        <f t="shared" si="1"/>
        <v>0.002764854666</v>
      </c>
      <c r="L8" s="1">
        <v>0.0012916101</v>
      </c>
      <c r="M8" s="5">
        <f t="shared" si="2"/>
        <v>0.2720913836</v>
      </c>
      <c r="N8" s="1">
        <v>0.016129</v>
      </c>
      <c r="O8" s="6">
        <f t="shared" si="7"/>
        <v>0.004388561927</v>
      </c>
      <c r="P8" s="1">
        <v>-1.700392007E-4</v>
      </c>
      <c r="Q8" s="5">
        <f t="shared" si="3"/>
        <v>-0.009625356889</v>
      </c>
      <c r="R8" s="1">
        <v>0.220218</v>
      </c>
      <c r="S8" s="1">
        <v>-0.220218</v>
      </c>
      <c r="T8" s="5">
        <f t="shared" si="4"/>
        <v>0.05991942032</v>
      </c>
      <c r="U8" s="5">
        <f t="shared" si="5"/>
        <v>0.002119676843</v>
      </c>
      <c r="V8" s="6">
        <f t="shared" si="6"/>
        <v>0.06203909716</v>
      </c>
      <c r="X8" s="5">
        <f t="array" ref="X8">LINEST((K8:K13),(E8:E13))*180/PI()</f>
        <v>0.06941589129</v>
      </c>
      <c r="Y8" s="1" t="s">
        <v>39</v>
      </c>
    </row>
    <row r="9">
      <c r="D9" s="4">
        <v>11.0</v>
      </c>
      <c r="E9" s="4">
        <v>2.0</v>
      </c>
      <c r="F9" s="4">
        <v>0.8</v>
      </c>
      <c r="G9" s="4">
        <v>964.0</v>
      </c>
      <c r="H9" s="4">
        <v>1.19082</v>
      </c>
      <c r="I9" s="4">
        <v>286.24</v>
      </c>
      <c r="J9" s="1">
        <v>0.0</v>
      </c>
      <c r="K9" s="5">
        <f t="shared" si="1"/>
        <v>0</v>
      </c>
      <c r="L9" s="1">
        <v>0.0012916101</v>
      </c>
      <c r="M9" s="5">
        <f> C12*0.5*H9*(F9*SQRT(1.4*287*I9))^2*L9</f>
        <v>-0.05245284174</v>
      </c>
      <c r="N9" s="1">
        <v>0.016129</v>
      </c>
      <c r="O9" s="6">
        <f t="shared" si="7"/>
        <v>-0.0008460118844</v>
      </c>
      <c r="P9" s="1">
        <v>-0.001987067454</v>
      </c>
      <c r="Q9" s="5">
        <f t="shared" si="3"/>
        <v>-0.112481318</v>
      </c>
      <c r="R9" s="1">
        <v>0.220218</v>
      </c>
      <c r="S9" s="1">
        <v>-0.220218</v>
      </c>
      <c r="T9" s="5">
        <f t="shared" si="4"/>
        <v>-0.0115510599</v>
      </c>
      <c r="U9" s="5">
        <f t="shared" si="5"/>
        <v>0.02477041089</v>
      </c>
      <c r="V9" s="6">
        <f t="shared" si="6"/>
        <v>0.01321935099</v>
      </c>
    </row>
    <row r="10">
      <c r="D10" s="4">
        <v>20.0</v>
      </c>
      <c r="E10" s="4">
        <v>4.0</v>
      </c>
      <c r="F10" s="4">
        <v>0.8</v>
      </c>
      <c r="G10" s="4">
        <v>964.0</v>
      </c>
      <c r="H10" s="4">
        <v>1.19082</v>
      </c>
      <c r="I10" s="4">
        <v>286.24</v>
      </c>
      <c r="J10" s="1">
        <v>0.07518555081</v>
      </c>
      <c r="K10" s="5">
        <f t="shared" si="1"/>
        <v>0.04324736889</v>
      </c>
      <c r="L10" s="1">
        <v>0.0012916101</v>
      </c>
      <c r="M10" s="5">
        <f t="shared" ref="M10:M43" si="8"> J10*0.5*H10*(F10*SQRT(1.4*287*I10))^2*L10</f>
        <v>4.256005418</v>
      </c>
      <c r="N10" s="1">
        <v>0.016129</v>
      </c>
      <c r="O10" s="6">
        <f t="shared" si="7"/>
        <v>0.06864511139</v>
      </c>
      <c r="P10" s="1">
        <v>-0.06996864982</v>
      </c>
      <c r="Q10" s="5">
        <f t="shared" si="3"/>
        <v>-3.960693904</v>
      </c>
      <c r="R10" s="1">
        <v>0.220218</v>
      </c>
      <c r="S10" s="1">
        <v>-0.220218</v>
      </c>
      <c r="T10" s="5">
        <f t="shared" si="4"/>
        <v>0.9372490012</v>
      </c>
      <c r="U10" s="5">
        <f t="shared" si="5"/>
        <v>0.8722160901</v>
      </c>
      <c r="V10" s="6">
        <f t="shared" si="6"/>
        <v>1.809465091</v>
      </c>
    </row>
    <row r="11">
      <c r="D11" s="7">
        <v>29.0</v>
      </c>
      <c r="E11" s="7">
        <v>6.0</v>
      </c>
      <c r="F11" s="7">
        <v>0.8</v>
      </c>
      <c r="G11" s="7">
        <v>964.0</v>
      </c>
      <c r="H11" s="7">
        <v>1.19082</v>
      </c>
      <c r="I11" s="7">
        <v>286.24</v>
      </c>
      <c r="J11" s="1">
        <v>0.0825813382</v>
      </c>
      <c r="K11" s="5">
        <f t="shared" si="1"/>
        <v>0.04750148875</v>
      </c>
      <c r="L11" s="1">
        <v>0.0012916101</v>
      </c>
      <c r="M11" s="5">
        <f t="shared" si="8"/>
        <v>4.674656487</v>
      </c>
      <c r="N11" s="1">
        <v>0.016129</v>
      </c>
      <c r="O11" s="6">
        <f t="shared" si="7"/>
        <v>0.07539753448</v>
      </c>
      <c r="P11" s="1">
        <v>-0.08409664071</v>
      </c>
      <c r="Q11" s="5">
        <f t="shared" si="3"/>
        <v>-4.760432751</v>
      </c>
      <c r="R11" s="1">
        <v>0.220218</v>
      </c>
      <c r="S11" s="1">
        <v>-0.220218</v>
      </c>
      <c r="T11" s="5">
        <f t="shared" si="4"/>
        <v>1.029443502</v>
      </c>
      <c r="U11" s="5">
        <f t="shared" si="5"/>
        <v>1.04833298</v>
      </c>
      <c r="V11" s="6">
        <f t="shared" si="6"/>
        <v>2.077776482</v>
      </c>
    </row>
    <row r="12">
      <c r="C12" s="1">
        <v>-9.266190736E-4</v>
      </c>
      <c r="D12" s="7">
        <v>38.0</v>
      </c>
      <c r="E12" s="7">
        <v>8.0</v>
      </c>
      <c r="F12" s="7">
        <v>0.8</v>
      </c>
      <c r="G12" s="7">
        <v>964.0</v>
      </c>
      <c r="H12" s="7">
        <v>1.19082</v>
      </c>
      <c r="I12" s="7">
        <v>286.24</v>
      </c>
      <c r="J12" s="1">
        <v>0.02572299195</v>
      </c>
      <c r="K12" s="5">
        <f t="shared" si="1"/>
        <v>0.01479608395</v>
      </c>
      <c r="L12" s="1">
        <v>0.0012916101</v>
      </c>
      <c r="M12" s="5">
        <f t="shared" si="8"/>
        <v>1.456093517</v>
      </c>
      <c r="N12" s="1">
        <v>0.016129</v>
      </c>
      <c r="O12" s="6">
        <f t="shared" si="7"/>
        <v>0.02348533234</v>
      </c>
      <c r="P12" s="1">
        <v>-0.02937037314</v>
      </c>
      <c r="Q12" s="5">
        <f t="shared" si="3"/>
        <v>-1.662559706</v>
      </c>
      <c r="R12" s="1">
        <v>0.220218</v>
      </c>
      <c r="S12" s="1">
        <v>-0.220218</v>
      </c>
      <c r="T12" s="5">
        <f t="shared" si="4"/>
        <v>0.3206580021</v>
      </c>
      <c r="U12" s="5">
        <f t="shared" si="5"/>
        <v>0.3661255732</v>
      </c>
      <c r="V12" s="6">
        <f t="shared" si="6"/>
        <v>0.6867835754</v>
      </c>
    </row>
    <row r="13">
      <c r="D13" s="7">
        <v>47.0</v>
      </c>
      <c r="E13" s="7">
        <v>10.0</v>
      </c>
      <c r="F13" s="7">
        <v>0.8</v>
      </c>
      <c r="G13" s="7">
        <v>964.0</v>
      </c>
      <c r="H13" s="7">
        <v>1.19082</v>
      </c>
      <c r="I13" s="7">
        <v>286.24</v>
      </c>
      <c r="J13" s="1">
        <v>0.01832586132</v>
      </c>
      <c r="K13" s="5">
        <f t="shared" si="1"/>
        <v>0.01054119144</v>
      </c>
      <c r="L13" s="1">
        <v>0.0012916101</v>
      </c>
      <c r="M13" s="5">
        <f t="shared" si="8"/>
        <v>1.037366412</v>
      </c>
      <c r="N13" s="1">
        <v>0.016129</v>
      </c>
      <c r="O13" s="6">
        <f t="shared" si="7"/>
        <v>0.01673168286</v>
      </c>
      <c r="P13" s="1">
        <v>-0.02448497821</v>
      </c>
      <c r="Q13" s="5">
        <f t="shared" si="3"/>
        <v>-1.386013653</v>
      </c>
      <c r="R13" s="1">
        <v>0.220218</v>
      </c>
      <c r="S13" s="1">
        <v>-0.220218</v>
      </c>
      <c r="T13" s="5">
        <f t="shared" si="4"/>
        <v>0.2284467565</v>
      </c>
      <c r="U13" s="5">
        <f t="shared" si="5"/>
        <v>0.3052251546</v>
      </c>
      <c r="V13" s="6">
        <f t="shared" si="6"/>
        <v>0.5336719111</v>
      </c>
    </row>
    <row r="14">
      <c r="D14" s="7">
        <v>3.0</v>
      </c>
      <c r="E14" s="7">
        <v>0.5</v>
      </c>
      <c r="F14" s="7">
        <v>1.0</v>
      </c>
      <c r="G14" s="7">
        <v>1525.0</v>
      </c>
      <c r="H14" s="7">
        <v>1.17126</v>
      </c>
      <c r="I14" s="7">
        <v>285.13</v>
      </c>
      <c r="J14" s="1">
        <v>0.01126608743</v>
      </c>
      <c r="K14" s="5">
        <f t="shared" si="1"/>
        <v>0.006480349399</v>
      </c>
      <c r="L14" s="1">
        <v>0.0012916101</v>
      </c>
      <c r="M14" s="5">
        <f t="shared" si="8"/>
        <v>0.9762942069</v>
      </c>
      <c r="N14" s="1">
        <v>0.016129</v>
      </c>
      <c r="O14" s="6">
        <f t="shared" si="7"/>
        <v>0.01574664926</v>
      </c>
      <c r="P14" s="1">
        <v>-0.01573769219</v>
      </c>
      <c r="Q14" s="5">
        <f t="shared" si="3"/>
        <v>-1.363793581</v>
      </c>
      <c r="R14" s="1">
        <v>0.220218</v>
      </c>
      <c r="S14" s="1">
        <v>-0.220218</v>
      </c>
      <c r="T14" s="5">
        <f t="shared" si="4"/>
        <v>0.2149975577</v>
      </c>
      <c r="U14" s="5">
        <f t="shared" si="5"/>
        <v>0.3003318947</v>
      </c>
      <c r="V14" s="6">
        <f t="shared" si="6"/>
        <v>0.5153294524</v>
      </c>
      <c r="X14" s="5">
        <f t="array" ref="X14">LINEST((K14:K19),(E14:E19))*180/PI()</f>
        <v>1.052246519</v>
      </c>
      <c r="Y14" s="1" t="s">
        <v>39</v>
      </c>
    </row>
    <row r="15">
      <c r="D15" s="4">
        <v>12.0</v>
      </c>
      <c r="E15" s="4">
        <v>2.0</v>
      </c>
      <c r="F15" s="4">
        <v>1.0</v>
      </c>
      <c r="G15" s="4">
        <v>1525.0</v>
      </c>
      <c r="H15" s="4">
        <v>1.17126</v>
      </c>
      <c r="I15" s="4">
        <v>285.13</v>
      </c>
      <c r="J15" s="1">
        <v>0.04689029168</v>
      </c>
      <c r="K15" s="5">
        <f t="shared" si="1"/>
        <v>0.02697169496</v>
      </c>
      <c r="L15" s="1">
        <v>0.0012916101</v>
      </c>
      <c r="M15" s="5">
        <f t="shared" si="8"/>
        <v>4.063408917</v>
      </c>
      <c r="N15" s="1">
        <v>0.016129</v>
      </c>
      <c r="O15" s="6">
        <f t="shared" si="7"/>
        <v>0.06553872243</v>
      </c>
      <c r="P15" s="1">
        <v>-0.04816212753</v>
      </c>
      <c r="Q15" s="5">
        <f t="shared" si="3"/>
        <v>-4.173623398</v>
      </c>
      <c r="R15" s="1">
        <v>0.220218</v>
      </c>
      <c r="S15" s="1">
        <v>-0.220218</v>
      </c>
      <c r="T15" s="5">
        <f t="shared" si="4"/>
        <v>0.894835785</v>
      </c>
      <c r="U15" s="5">
        <f t="shared" si="5"/>
        <v>0.9191069974</v>
      </c>
      <c r="V15" s="6">
        <f t="shared" si="6"/>
        <v>1.813942782</v>
      </c>
    </row>
    <row r="16">
      <c r="D16" s="4">
        <v>21.0</v>
      </c>
      <c r="E16" s="4">
        <v>4.0</v>
      </c>
      <c r="F16" s="4">
        <v>1.0</v>
      </c>
      <c r="G16" s="4">
        <v>1525.0</v>
      </c>
      <c r="H16" s="4">
        <v>1.17126</v>
      </c>
      <c r="I16" s="4">
        <v>285.13</v>
      </c>
      <c r="J16" s="1">
        <v>0.0995733166</v>
      </c>
      <c r="K16" s="5">
        <f t="shared" si="1"/>
        <v>0.05727541938</v>
      </c>
      <c r="L16" s="1">
        <v>0.0012916101</v>
      </c>
      <c r="M16" s="5">
        <f t="shared" si="8"/>
        <v>8.628803279</v>
      </c>
      <c r="N16" s="1">
        <v>0.016129</v>
      </c>
      <c r="O16" s="6">
        <f t="shared" si="7"/>
        <v>0.1391739681</v>
      </c>
      <c r="P16" s="1">
        <v>-0.09986476446</v>
      </c>
      <c r="Q16" s="5">
        <f t="shared" si="3"/>
        <v>-8.654059506</v>
      </c>
      <c r="R16" s="1">
        <v>0.220218</v>
      </c>
      <c r="S16" s="1">
        <v>-0.220218</v>
      </c>
      <c r="T16" s="5">
        <f t="shared" si="4"/>
        <v>1.9002178</v>
      </c>
      <c r="U16" s="5">
        <f t="shared" si="5"/>
        <v>1.905779676</v>
      </c>
      <c r="V16" s="6">
        <f t="shared" si="6"/>
        <v>3.805997477</v>
      </c>
    </row>
    <row r="17">
      <c r="D17" s="4">
        <v>30.0</v>
      </c>
      <c r="E17" s="4">
        <v>6.0</v>
      </c>
      <c r="F17" s="4">
        <v>1.0</v>
      </c>
      <c r="G17" s="4">
        <v>1525.0</v>
      </c>
      <c r="H17" s="4">
        <v>1.17126</v>
      </c>
      <c r="I17" s="4">
        <v>285.13</v>
      </c>
      <c r="J17" s="1">
        <v>0.1635991218</v>
      </c>
      <c r="K17" s="5">
        <f t="shared" si="1"/>
        <v>0.09410360759</v>
      </c>
      <c r="L17" s="1">
        <v>0.0012916101</v>
      </c>
      <c r="M17" s="5">
        <f t="shared" si="8"/>
        <v>14.17713788</v>
      </c>
      <c r="N17" s="1">
        <v>0.016129</v>
      </c>
      <c r="O17" s="6">
        <f t="shared" si="7"/>
        <v>0.2286630569</v>
      </c>
      <c r="P17" s="1">
        <v>-0.1651279408</v>
      </c>
      <c r="Q17" s="5">
        <f t="shared" si="3"/>
        <v>-14.30962195</v>
      </c>
      <c r="R17" s="1">
        <v>0.220218</v>
      </c>
      <c r="S17" s="1">
        <v>-0.220218</v>
      </c>
      <c r="T17" s="5">
        <f t="shared" si="4"/>
        <v>3.12206095</v>
      </c>
      <c r="U17" s="5">
        <f t="shared" si="5"/>
        <v>3.151236327</v>
      </c>
      <c r="V17" s="6">
        <f t="shared" si="6"/>
        <v>6.273297277</v>
      </c>
    </row>
    <row r="18">
      <c r="D18" s="4">
        <v>39.0</v>
      </c>
      <c r="E18" s="4">
        <v>8.0</v>
      </c>
      <c r="F18" s="4">
        <v>1.0</v>
      </c>
      <c r="G18" s="4">
        <v>1525.0</v>
      </c>
      <c r="H18" s="4">
        <v>1.17126</v>
      </c>
      <c r="I18" s="4">
        <v>285.13</v>
      </c>
      <c r="J18" s="1">
        <v>0.2352561491</v>
      </c>
      <c r="K18" s="5">
        <f t="shared" si="1"/>
        <v>0.1353213397</v>
      </c>
      <c r="L18" s="1">
        <v>0.0012916101</v>
      </c>
      <c r="M18" s="5">
        <f t="shared" si="8"/>
        <v>20.3867773</v>
      </c>
      <c r="N18" s="1">
        <v>0.016129</v>
      </c>
      <c r="O18" s="6">
        <f t="shared" si="7"/>
        <v>0.3288183311</v>
      </c>
      <c r="P18" s="1">
        <v>-0.2377583863</v>
      </c>
      <c r="Q18" s="5">
        <f t="shared" si="3"/>
        <v>-20.60361564</v>
      </c>
      <c r="R18" s="1">
        <v>0.220218</v>
      </c>
      <c r="S18" s="1">
        <v>-0.220218</v>
      </c>
      <c r="T18" s="5">
        <f t="shared" si="4"/>
        <v>4.489535324</v>
      </c>
      <c r="U18" s="5">
        <f t="shared" si="5"/>
        <v>4.537287029</v>
      </c>
      <c r="V18" s="6">
        <f t="shared" si="6"/>
        <v>9.026822353</v>
      </c>
    </row>
    <row r="19">
      <c r="D19" s="7">
        <v>48.0</v>
      </c>
      <c r="E19" s="7">
        <v>10.0</v>
      </c>
      <c r="F19" s="7">
        <v>1.0</v>
      </c>
      <c r="G19" s="7">
        <v>1525.0</v>
      </c>
      <c r="H19" s="7">
        <v>1.17126</v>
      </c>
      <c r="I19" s="7">
        <v>285.13</v>
      </c>
      <c r="J19" s="1">
        <v>0.3152374444</v>
      </c>
      <c r="K19" s="5">
        <f t="shared" si="1"/>
        <v>0.1813272617</v>
      </c>
      <c r="L19" s="1">
        <v>0.0012916101</v>
      </c>
      <c r="M19" s="5">
        <f t="shared" si="8"/>
        <v>27.31777937</v>
      </c>
      <c r="N19" s="1">
        <v>0.016129</v>
      </c>
      <c r="O19" s="6">
        <f t="shared" si="7"/>
        <v>0.4406084634</v>
      </c>
      <c r="P19" s="1">
        <v>-0.3165609049</v>
      </c>
      <c r="Q19" s="5">
        <f t="shared" si="3"/>
        <v>-27.43246753</v>
      </c>
      <c r="R19" s="1">
        <v>0.220218</v>
      </c>
      <c r="S19" s="1">
        <v>-0.220218</v>
      </c>
      <c r="T19" s="5">
        <f t="shared" si="4"/>
        <v>6.015866737</v>
      </c>
      <c r="U19" s="5">
        <f t="shared" si="5"/>
        <v>6.041123134</v>
      </c>
      <c r="V19" s="6">
        <f t="shared" si="6"/>
        <v>12.05698987</v>
      </c>
    </row>
    <row r="20">
      <c r="D20" s="4">
        <v>4.0</v>
      </c>
      <c r="E20" s="4">
        <v>0.5</v>
      </c>
      <c r="F20" s="4">
        <v>1.2</v>
      </c>
      <c r="G20" s="4">
        <v>2207.0</v>
      </c>
      <c r="H20" s="4">
        <v>1.14782</v>
      </c>
      <c r="I20" s="4">
        <v>283.8</v>
      </c>
      <c r="J20" s="1">
        <v>0.01282906969</v>
      </c>
      <c r="K20" s="5">
        <f t="shared" si="1"/>
        <v>0.007379390101</v>
      </c>
      <c r="L20" s="1">
        <v>0.0012916101</v>
      </c>
      <c r="M20" s="5">
        <f t="shared" si="8"/>
        <v>1.561547518</v>
      </c>
      <c r="N20" s="1">
        <v>0.016129</v>
      </c>
      <c r="O20" s="6">
        <f t="shared" si="7"/>
        <v>0.02518619992</v>
      </c>
      <c r="P20" s="1">
        <v>-0.0161562588</v>
      </c>
      <c r="Q20" s="5">
        <f t="shared" si="3"/>
        <v>-1.966531202</v>
      </c>
      <c r="R20" s="1">
        <v>0.220218</v>
      </c>
      <c r="S20" s="1">
        <v>-0.220218</v>
      </c>
      <c r="T20" s="5">
        <f t="shared" si="4"/>
        <v>0.3438808714</v>
      </c>
      <c r="U20" s="5">
        <f t="shared" si="5"/>
        <v>0.4330655682</v>
      </c>
      <c r="V20" s="6">
        <f t="shared" si="6"/>
        <v>0.7769464396</v>
      </c>
      <c r="X20" s="5">
        <f t="array" ref="X20">LINEST((K20:K25),(E20:E25))*180/PI()</f>
        <v>1.056737829</v>
      </c>
      <c r="Y20" s="5">
        <f>4/SQRT(F20^2-1)</f>
        <v>6.030226892</v>
      </c>
    </row>
    <row r="21">
      <c r="D21" s="7">
        <v>13.0</v>
      </c>
      <c r="E21" s="7">
        <v>2.0</v>
      </c>
      <c r="F21" s="7">
        <v>1.2</v>
      </c>
      <c r="G21" s="7">
        <v>2207.0</v>
      </c>
      <c r="H21" s="7">
        <v>1.14782</v>
      </c>
      <c r="I21" s="7">
        <v>283.8</v>
      </c>
      <c r="J21" s="1">
        <v>0.05329964798</v>
      </c>
      <c r="K21" s="5">
        <f t="shared" si="1"/>
        <v>0.03065841126</v>
      </c>
      <c r="L21" s="1">
        <v>0.0012916101</v>
      </c>
      <c r="M21" s="5">
        <f t="shared" si="8"/>
        <v>6.487604716</v>
      </c>
      <c r="N21" s="1">
        <v>0.016129</v>
      </c>
      <c r="O21" s="6">
        <f t="shared" si="7"/>
        <v>0.1046385765</v>
      </c>
      <c r="P21" s="1">
        <v>-0.0541826222</v>
      </c>
      <c r="Q21" s="5">
        <f t="shared" si="3"/>
        <v>-6.595079867</v>
      </c>
      <c r="R21" s="1">
        <v>0.220218</v>
      </c>
      <c r="S21" s="1">
        <v>-0.220218</v>
      </c>
      <c r="T21" s="5">
        <f t="shared" si="4"/>
        <v>1.428687335</v>
      </c>
      <c r="U21" s="5">
        <f t="shared" si="5"/>
        <v>1.452355298</v>
      </c>
      <c r="V21" s="6">
        <f t="shared" si="6"/>
        <v>2.881042634</v>
      </c>
    </row>
    <row r="22">
      <c r="D22" s="4">
        <v>22.0</v>
      </c>
      <c r="E22" s="4">
        <v>4.0</v>
      </c>
      <c r="F22" s="4">
        <v>1.2</v>
      </c>
      <c r="G22" s="4">
        <v>2207.0</v>
      </c>
      <c r="H22" s="4">
        <v>1.14782</v>
      </c>
      <c r="I22" s="4">
        <v>283.8</v>
      </c>
      <c r="J22" s="1">
        <v>0.1104314984</v>
      </c>
      <c r="K22" s="5">
        <f t="shared" si="1"/>
        <v>0.06352113799</v>
      </c>
      <c r="L22" s="1">
        <v>0.0012916101</v>
      </c>
      <c r="M22" s="5">
        <f t="shared" si="8"/>
        <v>13.44166307</v>
      </c>
      <c r="N22" s="1">
        <v>0.016129</v>
      </c>
      <c r="O22" s="6">
        <f t="shared" si="7"/>
        <v>0.2168005836</v>
      </c>
      <c r="P22" s="1">
        <v>-0.1106602144</v>
      </c>
      <c r="Q22" s="5">
        <f t="shared" si="3"/>
        <v>-13.46950226</v>
      </c>
      <c r="R22" s="1">
        <v>0.220218</v>
      </c>
      <c r="S22" s="1">
        <v>-0.220218</v>
      </c>
      <c r="T22" s="5">
        <f t="shared" si="4"/>
        <v>2.960096158</v>
      </c>
      <c r="U22" s="5">
        <f t="shared" si="5"/>
        <v>2.966226848</v>
      </c>
      <c r="V22" s="6">
        <f t="shared" si="6"/>
        <v>5.926323006</v>
      </c>
    </row>
    <row r="23">
      <c r="D23" s="4">
        <v>31.0</v>
      </c>
      <c r="E23" s="4">
        <v>6.0</v>
      </c>
      <c r="F23" s="4">
        <v>1.2</v>
      </c>
      <c r="G23" s="4">
        <v>2207.0</v>
      </c>
      <c r="H23" s="4">
        <v>1.14782</v>
      </c>
      <c r="I23" s="4">
        <v>283.8</v>
      </c>
      <c r="J23" s="1">
        <v>0.1736382039</v>
      </c>
      <c r="K23" s="5">
        <f t="shared" si="1"/>
        <v>0.09987817308</v>
      </c>
      <c r="L23" s="1">
        <v>0.0012916101</v>
      </c>
      <c r="M23" s="5">
        <f t="shared" si="8"/>
        <v>21.13514954</v>
      </c>
      <c r="N23" s="1">
        <v>0.016129</v>
      </c>
      <c r="O23" s="6">
        <f t="shared" si="7"/>
        <v>0.340888827</v>
      </c>
      <c r="P23" s="1">
        <v>-0.174555793</v>
      </c>
      <c r="Q23" s="5">
        <f t="shared" si="3"/>
        <v>-21.246838</v>
      </c>
      <c r="R23" s="1">
        <v>0.220218</v>
      </c>
      <c r="S23" s="1">
        <v>-0.220218</v>
      </c>
      <c r="T23" s="5">
        <f t="shared" si="4"/>
        <v>4.654340362</v>
      </c>
      <c r="U23" s="5">
        <f t="shared" si="5"/>
        <v>4.67893617</v>
      </c>
      <c r="V23" s="6">
        <f t="shared" si="6"/>
        <v>9.333276532</v>
      </c>
    </row>
    <row r="24">
      <c r="D24" s="7">
        <v>40.0</v>
      </c>
      <c r="E24" s="7">
        <v>8.0</v>
      </c>
      <c r="F24" s="7">
        <v>1.2</v>
      </c>
      <c r="G24" s="7">
        <v>2207.0</v>
      </c>
      <c r="H24" s="7">
        <v>1.14782</v>
      </c>
      <c r="I24" s="7">
        <v>283.8</v>
      </c>
      <c r="J24" s="1">
        <v>0.2438762769</v>
      </c>
      <c r="K24" s="5">
        <f t="shared" si="1"/>
        <v>0.1402797106</v>
      </c>
      <c r="L24" s="1">
        <v>0.0012916101</v>
      </c>
      <c r="M24" s="5">
        <f t="shared" si="8"/>
        <v>29.68449031</v>
      </c>
      <c r="N24" s="1">
        <v>0.016129</v>
      </c>
      <c r="O24" s="6">
        <f t="shared" si="7"/>
        <v>0.4787811443</v>
      </c>
      <c r="P24" s="1">
        <v>-0.2461318923</v>
      </c>
      <c r="Q24" s="5">
        <f t="shared" si="3"/>
        <v>-29.95904262</v>
      </c>
      <c r="R24" s="1">
        <v>0.220218</v>
      </c>
      <c r="S24" s="1">
        <v>-0.220218</v>
      </c>
      <c r="T24" s="5">
        <f t="shared" si="4"/>
        <v>6.537059088</v>
      </c>
      <c r="U24" s="5">
        <f t="shared" si="5"/>
        <v>6.597520447</v>
      </c>
      <c r="V24" s="6">
        <f t="shared" si="6"/>
        <v>13.13457954</v>
      </c>
    </row>
    <row r="25">
      <c r="D25" s="7">
        <v>49.0</v>
      </c>
      <c r="E25" s="7">
        <v>10.0</v>
      </c>
      <c r="F25" s="7">
        <v>1.2</v>
      </c>
      <c r="G25" s="7">
        <v>2207.0</v>
      </c>
      <c r="H25" s="7">
        <v>1.14782</v>
      </c>
      <c r="I25" s="7">
        <v>283.8</v>
      </c>
      <c r="J25" s="1">
        <v>0.3179284542</v>
      </c>
      <c r="K25" s="5">
        <f t="shared" si="1"/>
        <v>0.1828751534</v>
      </c>
      <c r="L25" s="1">
        <v>0.0012916101</v>
      </c>
      <c r="M25" s="5">
        <f t="shared" si="8"/>
        <v>38.69808183</v>
      </c>
      <c r="N25" s="1">
        <v>0.016129</v>
      </c>
      <c r="O25" s="6">
        <f t="shared" si="7"/>
        <v>0.6241613618</v>
      </c>
      <c r="P25" s="1">
        <v>-0.3181501376</v>
      </c>
      <c r="Q25" s="5">
        <f t="shared" si="3"/>
        <v>-38.72506501</v>
      </c>
      <c r="R25" s="1">
        <v>0.220218</v>
      </c>
      <c r="S25" s="1">
        <v>-0.220218</v>
      </c>
      <c r="T25" s="5">
        <f t="shared" si="4"/>
        <v>8.522014184</v>
      </c>
      <c r="U25" s="5">
        <f t="shared" si="5"/>
        <v>8.527956367</v>
      </c>
      <c r="V25" s="6">
        <f t="shared" si="6"/>
        <v>17.04997055</v>
      </c>
    </row>
    <row r="26">
      <c r="D26" s="7">
        <v>5.0</v>
      </c>
      <c r="E26" s="7">
        <v>0.5</v>
      </c>
      <c r="F26" s="7">
        <v>1.5</v>
      </c>
      <c r="G26" s="7">
        <v>3469.0</v>
      </c>
      <c r="H26" s="7">
        <v>1.10539</v>
      </c>
      <c r="I26" s="7">
        <v>281.3</v>
      </c>
      <c r="J26" s="1">
        <v>0.0133005511</v>
      </c>
      <c r="K26" s="5">
        <f t="shared" si="1"/>
        <v>0.007650590221</v>
      </c>
      <c r="L26" s="1">
        <v>0.0012916101</v>
      </c>
      <c r="M26" s="5">
        <f t="shared" si="8"/>
        <v>2.414619963</v>
      </c>
      <c r="N26" s="1">
        <v>0.016129</v>
      </c>
      <c r="O26" s="6">
        <f t="shared" si="7"/>
        <v>0.03894540538</v>
      </c>
      <c r="P26" s="1">
        <v>-0.01581839372</v>
      </c>
      <c r="Q26" s="5">
        <f t="shared" si="3"/>
        <v>-2.87171629</v>
      </c>
      <c r="R26" s="1">
        <v>0.220218</v>
      </c>
      <c r="S26" s="1">
        <v>-0.220218</v>
      </c>
      <c r="T26" s="5">
        <f t="shared" si="4"/>
        <v>0.531742779</v>
      </c>
      <c r="U26" s="5">
        <f t="shared" si="5"/>
        <v>0.632403618</v>
      </c>
      <c r="V26" s="6">
        <f t="shared" si="6"/>
        <v>1.164146397</v>
      </c>
      <c r="X26" s="5">
        <f t="array" ref="X26">LINEST((K26:K31),(E26:E31))*180/PI()</f>
        <v>1.012420874</v>
      </c>
      <c r="Y26" s="5">
        <f>4/SQRT(F26^2-1)</f>
        <v>3.577708764</v>
      </c>
    </row>
    <row r="27">
      <c r="D27" s="4">
        <v>14.0</v>
      </c>
      <c r="E27" s="4">
        <v>2.0</v>
      </c>
      <c r="F27" s="4">
        <v>1.5</v>
      </c>
      <c r="G27" s="4">
        <v>3469.0</v>
      </c>
      <c r="H27" s="4">
        <v>1.10539</v>
      </c>
      <c r="I27" s="4">
        <v>281.3</v>
      </c>
      <c r="J27" s="1">
        <v>0.05496808076</v>
      </c>
      <c r="K27" s="5">
        <f t="shared" si="1"/>
        <v>0.031618108</v>
      </c>
      <c r="L27" s="1">
        <v>0.0012916101</v>
      </c>
      <c r="M27" s="5">
        <f t="shared" si="8"/>
        <v>9.979062081</v>
      </c>
      <c r="N27" s="1">
        <v>0.016129</v>
      </c>
      <c r="O27" s="6">
        <f t="shared" si="7"/>
        <v>0.1609522923</v>
      </c>
      <c r="P27" s="1">
        <v>-0.05554381449</v>
      </c>
      <c r="Q27" s="5">
        <f t="shared" si="3"/>
        <v>-10.08358242</v>
      </c>
      <c r="R27" s="1">
        <v>0.220218</v>
      </c>
      <c r="S27" s="1">
        <v>-0.220218</v>
      </c>
      <c r="T27" s="5">
        <f t="shared" si="4"/>
        <v>2.197569093</v>
      </c>
      <c r="U27" s="5">
        <f t="shared" si="5"/>
        <v>2.220586354</v>
      </c>
      <c r="V27" s="6">
        <f t="shared" si="6"/>
        <v>4.418155447</v>
      </c>
    </row>
    <row r="28">
      <c r="D28" s="4">
        <v>23.0</v>
      </c>
      <c r="E28" s="4">
        <v>4.0</v>
      </c>
      <c r="F28" s="4">
        <v>1.5</v>
      </c>
      <c r="G28" s="4">
        <v>3469.0</v>
      </c>
      <c r="H28" s="4">
        <v>1.10539</v>
      </c>
      <c r="I28" s="4">
        <v>281.3</v>
      </c>
      <c r="J28" s="1">
        <v>0.1118495865</v>
      </c>
      <c r="K28" s="5">
        <f t="shared" si="1"/>
        <v>0.06433683434</v>
      </c>
      <c r="L28" s="1">
        <v>0.0012916101</v>
      </c>
      <c r="M28" s="5">
        <f t="shared" si="8"/>
        <v>20.30549279</v>
      </c>
      <c r="N28" s="1">
        <v>0.016129</v>
      </c>
      <c r="O28" s="6">
        <f t="shared" si="7"/>
        <v>0.3275072932</v>
      </c>
      <c r="P28" s="1">
        <v>-0.1120995257</v>
      </c>
      <c r="Q28" s="5">
        <f t="shared" si="3"/>
        <v>-20.35086746</v>
      </c>
      <c r="R28" s="1">
        <v>0.220218</v>
      </c>
      <c r="S28" s="1">
        <v>-0.220218</v>
      </c>
      <c r="T28" s="5">
        <f t="shared" si="4"/>
        <v>4.471635011</v>
      </c>
      <c r="U28" s="5">
        <f t="shared" si="5"/>
        <v>4.481627331</v>
      </c>
      <c r="V28" s="6">
        <f t="shared" si="6"/>
        <v>8.953262341</v>
      </c>
    </row>
    <row r="29">
      <c r="D29" s="4">
        <v>32.0</v>
      </c>
      <c r="E29" s="4">
        <v>6.0</v>
      </c>
      <c r="F29" s="4">
        <v>1.5</v>
      </c>
      <c r="G29" s="4">
        <v>3469.0</v>
      </c>
      <c r="H29" s="4">
        <v>1.10539</v>
      </c>
      <c r="I29" s="4">
        <v>281.3</v>
      </c>
      <c r="J29" s="1">
        <v>0.1711798387</v>
      </c>
      <c r="K29" s="5">
        <f t="shared" si="1"/>
        <v>0.09846410049</v>
      </c>
      <c r="L29" s="1">
        <v>0.0012916101</v>
      </c>
      <c r="M29" s="5">
        <f t="shared" si="8"/>
        <v>31.07647591</v>
      </c>
      <c r="N29" s="1">
        <v>0.016129</v>
      </c>
      <c r="O29" s="6">
        <f t="shared" si="7"/>
        <v>0.5012324799</v>
      </c>
      <c r="P29" s="1">
        <v>-0.172034368</v>
      </c>
      <c r="Q29" s="5">
        <f t="shared" si="3"/>
        <v>-31.23160959</v>
      </c>
      <c r="R29" s="1">
        <v>0.220218</v>
      </c>
      <c r="S29" s="1">
        <v>-0.220218</v>
      </c>
      <c r="T29" s="5">
        <f t="shared" si="4"/>
        <v>6.843599371</v>
      </c>
      <c r="U29" s="5">
        <f t="shared" si="5"/>
        <v>6.877762601</v>
      </c>
      <c r="V29" s="6">
        <f t="shared" si="6"/>
        <v>13.72136197</v>
      </c>
    </row>
    <row r="30">
      <c r="D30" s="7">
        <v>41.0</v>
      </c>
      <c r="E30" s="7">
        <v>8.0</v>
      </c>
      <c r="F30" s="7">
        <v>1.5</v>
      </c>
      <c r="G30" s="7">
        <v>3469.0</v>
      </c>
      <c r="H30" s="7">
        <v>1.10539</v>
      </c>
      <c r="I30" s="7">
        <v>281.3</v>
      </c>
      <c r="J30" s="1">
        <v>0.237319239</v>
      </c>
      <c r="K30" s="5">
        <f t="shared" si="1"/>
        <v>0.1365080466</v>
      </c>
      <c r="L30" s="1">
        <v>0.0012916101</v>
      </c>
      <c r="M30" s="5">
        <f t="shared" si="8"/>
        <v>43.08361118</v>
      </c>
      <c r="N30" s="1">
        <v>0.016129</v>
      </c>
      <c r="O30" s="6">
        <f t="shared" si="7"/>
        <v>0.6948955648</v>
      </c>
      <c r="P30" s="1">
        <v>-0.2401017863</v>
      </c>
      <c r="Q30" s="5">
        <f t="shared" si="3"/>
        <v>-43.58876275</v>
      </c>
      <c r="R30" s="1">
        <v>0.220218</v>
      </c>
      <c r="S30" s="1">
        <v>-0.220218</v>
      </c>
      <c r="T30" s="5">
        <f t="shared" si="4"/>
        <v>9.487786687</v>
      </c>
      <c r="U30" s="5">
        <f t="shared" si="5"/>
        <v>9.599030156</v>
      </c>
      <c r="V30" s="6">
        <f t="shared" si="6"/>
        <v>19.08681684</v>
      </c>
    </row>
    <row r="31">
      <c r="D31" s="7">
        <v>50.0</v>
      </c>
      <c r="E31" s="7">
        <v>10.0</v>
      </c>
      <c r="F31" s="7">
        <v>1.5</v>
      </c>
      <c r="G31" s="7">
        <v>3469.0</v>
      </c>
      <c r="H31" s="7">
        <v>1.10539</v>
      </c>
      <c r="I31" s="7">
        <v>281.3</v>
      </c>
      <c r="J31" s="1">
        <v>0.3062406157</v>
      </c>
      <c r="K31" s="5">
        <f t="shared" si="1"/>
        <v>0.1761522092</v>
      </c>
      <c r="L31" s="1">
        <v>0.0012916101</v>
      </c>
      <c r="M31" s="5">
        <f t="shared" si="8"/>
        <v>55.59579439</v>
      </c>
      <c r="N31" s="1">
        <v>0.016129</v>
      </c>
      <c r="O31" s="6">
        <f t="shared" si="7"/>
        <v>0.8967045676</v>
      </c>
      <c r="P31" s="1">
        <v>-0.3058460583</v>
      </c>
      <c r="Q31" s="5">
        <f t="shared" si="3"/>
        <v>-55.52416531</v>
      </c>
      <c r="R31" s="1">
        <v>0.220218</v>
      </c>
      <c r="S31" s="1">
        <v>-0.220218</v>
      </c>
      <c r="T31" s="5">
        <f t="shared" si="4"/>
        <v>12.24319465</v>
      </c>
      <c r="U31" s="5">
        <f t="shared" si="5"/>
        <v>12.22742064</v>
      </c>
      <c r="V31" s="6">
        <f t="shared" si="6"/>
        <v>24.47061528</v>
      </c>
    </row>
    <row r="32">
      <c r="D32" s="7">
        <v>6.0</v>
      </c>
      <c r="E32" s="7">
        <v>0.5</v>
      </c>
      <c r="F32" s="7">
        <v>2.0</v>
      </c>
      <c r="G32" s="7">
        <v>6184.0</v>
      </c>
      <c r="H32" s="7">
        <v>1.01819</v>
      </c>
      <c r="I32" s="7">
        <v>275.9</v>
      </c>
      <c r="J32" s="1">
        <v>0.01327081328</v>
      </c>
      <c r="K32" s="5">
        <f t="shared" si="1"/>
        <v>0.007633484774</v>
      </c>
      <c r="L32" s="1">
        <v>0.0012916101</v>
      </c>
      <c r="M32" s="5">
        <f t="shared" si="8"/>
        <v>3.869451674</v>
      </c>
      <c r="N32" s="1">
        <v>0.016129</v>
      </c>
      <c r="O32" s="6">
        <f t="shared" si="7"/>
        <v>0.06241038604</v>
      </c>
      <c r="P32" s="1">
        <v>-0.01462622746</v>
      </c>
      <c r="Q32" s="5">
        <f t="shared" si="3"/>
        <v>-4.264658023</v>
      </c>
      <c r="R32" s="1">
        <v>0.220218</v>
      </c>
      <c r="S32" s="1">
        <v>-0.220218</v>
      </c>
      <c r="T32" s="5">
        <f t="shared" si="4"/>
        <v>0.8521229087</v>
      </c>
      <c r="U32" s="5">
        <f t="shared" si="5"/>
        <v>0.9391544605</v>
      </c>
      <c r="V32" s="6">
        <f t="shared" si="6"/>
        <v>1.791277369</v>
      </c>
      <c r="X32" s="5" t="str">
        <f t="array" ref="X32">LINEST((K32:K38),(E32:E38))*180/PI()</f>
        <v>#VALUE!</v>
      </c>
      <c r="Y32" s="5">
        <f>4/SQRT(F32^2-1)</f>
        <v>2.309401077</v>
      </c>
    </row>
    <row r="33">
      <c r="D33" s="4">
        <v>15.0</v>
      </c>
      <c r="E33" s="4">
        <v>2.0</v>
      </c>
      <c r="F33" s="4">
        <v>2.0</v>
      </c>
      <c r="G33" s="4">
        <v>6184.0</v>
      </c>
      <c r="H33" s="4">
        <v>1.01819</v>
      </c>
      <c r="I33" s="4">
        <v>275.9</v>
      </c>
      <c r="J33" s="1">
        <v>0.05236390881</v>
      </c>
      <c r="K33" s="5">
        <f t="shared" si="1"/>
        <v>0.03012016613</v>
      </c>
      <c r="L33" s="1">
        <v>0.0012916101</v>
      </c>
      <c r="M33" s="5">
        <f t="shared" si="8"/>
        <v>15.2680631</v>
      </c>
      <c r="N33" s="1">
        <v>0.016129</v>
      </c>
      <c r="O33" s="6">
        <f t="shared" si="7"/>
        <v>0.2462585898</v>
      </c>
      <c r="P33" s="1">
        <v>-0.05260248891</v>
      </c>
      <c r="Q33" s="5">
        <f t="shared" si="3"/>
        <v>-15.33762735</v>
      </c>
      <c r="R33" s="1">
        <v>0.220218</v>
      </c>
      <c r="S33" s="1">
        <v>-0.220218</v>
      </c>
      <c r="T33" s="5">
        <f t="shared" si="4"/>
        <v>3.36230232</v>
      </c>
      <c r="U33" s="5">
        <f t="shared" si="5"/>
        <v>3.37762162</v>
      </c>
      <c r="V33" s="6">
        <f t="shared" si="6"/>
        <v>6.739923941</v>
      </c>
    </row>
    <row r="34">
      <c r="D34" s="4">
        <v>24.0</v>
      </c>
      <c r="E34" s="4">
        <v>4.0</v>
      </c>
      <c r="F34" s="4">
        <v>2.0</v>
      </c>
      <c r="G34" s="4">
        <v>6184.0</v>
      </c>
      <c r="H34" s="4">
        <v>1.01819</v>
      </c>
      <c r="I34" s="4">
        <v>275.9</v>
      </c>
      <c r="J34" s="1">
        <v>0.1048184437</v>
      </c>
      <c r="K34" s="5">
        <f t="shared" si="1"/>
        <v>0.06029246114</v>
      </c>
      <c r="L34" s="1">
        <v>0.0012916101</v>
      </c>
      <c r="M34" s="5">
        <f t="shared" si="8"/>
        <v>30.5625506</v>
      </c>
      <c r="N34" s="1">
        <v>0.016129</v>
      </c>
      <c r="O34" s="6">
        <f t="shared" si="7"/>
        <v>0.4929433787</v>
      </c>
      <c r="P34" s="1">
        <v>-0.1047551361</v>
      </c>
      <c r="Q34" s="5">
        <f t="shared" si="3"/>
        <v>-30.54409162</v>
      </c>
      <c r="R34" s="1">
        <v>0.220218</v>
      </c>
      <c r="S34" s="1">
        <v>-0.220218</v>
      </c>
      <c r="T34" s="5">
        <f t="shared" si="4"/>
        <v>6.730423768</v>
      </c>
      <c r="U34" s="5">
        <f t="shared" si="5"/>
        <v>6.726358768</v>
      </c>
      <c r="V34" s="6">
        <f t="shared" si="6"/>
        <v>13.45678254</v>
      </c>
    </row>
    <row r="35">
      <c r="D35" s="4">
        <v>33.0</v>
      </c>
      <c r="E35" s="4">
        <v>6.0</v>
      </c>
      <c r="F35" s="4">
        <v>2.0</v>
      </c>
      <c r="G35" s="4">
        <v>6184.0</v>
      </c>
      <c r="H35" s="4">
        <v>1.01819</v>
      </c>
      <c r="I35" s="4">
        <v>275.9</v>
      </c>
      <c r="J35" s="1">
        <v>0.1553567338</v>
      </c>
      <c r="K35" s="5">
        <f t="shared" si="1"/>
        <v>0.08936251585</v>
      </c>
      <c r="L35" s="1">
        <v>0.0012916101</v>
      </c>
      <c r="M35" s="5">
        <f t="shared" si="8"/>
        <v>45.29830696</v>
      </c>
      <c r="N35" s="1">
        <v>0.016129</v>
      </c>
      <c r="O35" s="6">
        <f t="shared" si="7"/>
        <v>0.730616393</v>
      </c>
      <c r="P35" s="1">
        <v>-0.155589777</v>
      </c>
      <c r="Q35" s="5">
        <f t="shared" si="3"/>
        <v>-45.36625679</v>
      </c>
      <c r="R35" s="1">
        <v>0.220218</v>
      </c>
      <c r="S35" s="1">
        <v>-0.220218</v>
      </c>
      <c r="T35" s="5">
        <f t="shared" si="4"/>
        <v>9.975502563</v>
      </c>
      <c r="U35" s="5">
        <f t="shared" si="5"/>
        <v>9.990466337</v>
      </c>
      <c r="V35" s="6">
        <f t="shared" si="6"/>
        <v>19.9659689</v>
      </c>
    </row>
    <row r="36">
      <c r="D36" s="4"/>
      <c r="E36" s="4">
        <v>6.0</v>
      </c>
      <c r="F36" s="4">
        <v>2.0</v>
      </c>
      <c r="G36" s="4">
        <v>6184.0</v>
      </c>
      <c r="H36" s="4">
        <v>1.01819</v>
      </c>
      <c r="I36" s="4">
        <v>275.9</v>
      </c>
      <c r="J36" s="1">
        <v>0.08977373065</v>
      </c>
      <c r="K36" s="1" t="s">
        <v>40</v>
      </c>
      <c r="L36" s="1">
        <v>0.0012916101</v>
      </c>
      <c r="M36" s="5">
        <f t="shared" si="8"/>
        <v>26.17587219</v>
      </c>
      <c r="N36" s="1">
        <v>0.016129</v>
      </c>
      <c r="O36" s="6">
        <f t="shared" si="7"/>
        <v>0.4221906426</v>
      </c>
      <c r="P36" s="1"/>
      <c r="R36" s="1"/>
      <c r="S36" s="1"/>
      <c r="V36" s="6"/>
    </row>
    <row r="37">
      <c r="D37" s="7">
        <v>42.0</v>
      </c>
      <c r="E37" s="7">
        <v>8.0</v>
      </c>
      <c r="F37" s="7">
        <v>2.0</v>
      </c>
      <c r="G37" s="7">
        <v>6184.0</v>
      </c>
      <c r="H37" s="7">
        <v>1.01819</v>
      </c>
      <c r="I37" s="7">
        <v>275.9</v>
      </c>
      <c r="J37" s="1">
        <v>0.2103323195</v>
      </c>
      <c r="K37" s="5">
        <f t="shared" ref="K37:K53" si="9">J37/(2.318*0.75)</f>
        <v>0.1209849408</v>
      </c>
      <c r="L37" s="1">
        <v>0.0012916101</v>
      </c>
      <c r="M37" s="5">
        <f t="shared" si="8"/>
        <v>61.32787257</v>
      </c>
      <c r="N37" s="1">
        <v>0.016129</v>
      </c>
      <c r="O37" s="6">
        <f t="shared" si="7"/>
        <v>0.9891572566</v>
      </c>
      <c r="P37" s="1">
        <v>-0.2109589532</v>
      </c>
      <c r="Q37" s="5">
        <f t="shared" ref="Q37:Q53" si="10"> P37*0.5*L37*H37*(F37*SQRT(1.4*287*I37))^2</f>
        <v>-61.51058396</v>
      </c>
      <c r="R37" s="1">
        <v>0.220218</v>
      </c>
      <c r="S37" s="1">
        <v>-0.220218</v>
      </c>
      <c r="T37" s="5">
        <f t="shared" ref="T37:T53" si="11">R37*M37</f>
        <v>13.50550144</v>
      </c>
      <c r="U37" s="5">
        <f t="shared" ref="U37:U53" si="12">S37*Q37</f>
        <v>13.54573778</v>
      </c>
      <c r="V37" s="6">
        <f t="shared" ref="V37:V53" si="13">T37+U37</f>
        <v>27.05123922</v>
      </c>
    </row>
    <row r="38">
      <c r="D38" s="7">
        <v>51.0</v>
      </c>
      <c r="E38" s="7">
        <v>10.0</v>
      </c>
      <c r="F38" s="7">
        <v>2.0</v>
      </c>
      <c r="G38" s="7">
        <v>6184.0</v>
      </c>
      <c r="H38" s="7">
        <v>1.01819</v>
      </c>
      <c r="I38" s="7">
        <v>275.9</v>
      </c>
      <c r="J38" s="1">
        <v>0.2660210283</v>
      </c>
      <c r="K38" s="5">
        <f t="shared" si="9"/>
        <v>0.1530175601</v>
      </c>
      <c r="L38" s="1">
        <v>0.0012916101</v>
      </c>
      <c r="M38" s="5">
        <f t="shared" si="8"/>
        <v>77.56536781</v>
      </c>
      <c r="N38" s="1">
        <v>0.016129</v>
      </c>
      <c r="O38" s="6">
        <f t="shared" si="7"/>
        <v>1.251051817</v>
      </c>
      <c r="P38" s="1">
        <v>-0.2656252689</v>
      </c>
      <c r="Q38" s="5">
        <f t="shared" si="10"/>
        <v>-77.44997383</v>
      </c>
      <c r="R38" s="1">
        <v>0.220218</v>
      </c>
      <c r="S38" s="1">
        <v>-0.220218</v>
      </c>
      <c r="T38" s="5">
        <f t="shared" si="11"/>
        <v>17.08129017</v>
      </c>
      <c r="U38" s="5">
        <f t="shared" si="12"/>
        <v>17.05587834</v>
      </c>
      <c r="V38" s="6">
        <f t="shared" si="13"/>
        <v>34.13716851</v>
      </c>
    </row>
    <row r="39">
      <c r="D39" s="7">
        <v>7.0</v>
      </c>
      <c r="E39" s="7">
        <v>0.5</v>
      </c>
      <c r="F39" s="7">
        <v>2.5</v>
      </c>
      <c r="G39" s="7">
        <v>9574.0</v>
      </c>
      <c r="H39" s="7">
        <v>0.91681</v>
      </c>
      <c r="I39" s="7">
        <v>269.2</v>
      </c>
      <c r="J39" s="1">
        <v>0.009581366249</v>
      </c>
      <c r="K39" s="5">
        <f t="shared" si="9"/>
        <v>0.005511283433</v>
      </c>
      <c r="L39" s="1">
        <v>0.0012916101</v>
      </c>
      <c r="M39" s="5">
        <f t="shared" si="8"/>
        <v>3.83506938</v>
      </c>
      <c r="N39" s="1">
        <v>0.016129</v>
      </c>
      <c r="O39" s="6">
        <f t="shared" si="7"/>
        <v>0.06185583403</v>
      </c>
      <c r="P39" s="1">
        <v>-0.01065247599</v>
      </c>
      <c r="Q39" s="5">
        <f t="shared" si="10"/>
        <v>-4.263795312</v>
      </c>
      <c r="R39" s="1">
        <v>0.220218</v>
      </c>
      <c r="S39" s="1">
        <v>-0.220218</v>
      </c>
      <c r="T39" s="5">
        <f t="shared" si="11"/>
        <v>0.8445513088</v>
      </c>
      <c r="U39" s="5">
        <f t="shared" si="12"/>
        <v>0.938964476</v>
      </c>
      <c r="V39" s="6">
        <f t="shared" si="13"/>
        <v>1.783515785</v>
      </c>
      <c r="X39" s="5">
        <f t="array" ref="X39">LINEST((K39:K44),(E39:E44))*180/PI()</f>
        <v>0.6360288872</v>
      </c>
      <c r="Y39" s="5">
        <f>4/SQRT(F39^2-1)</f>
        <v>1.745743122</v>
      </c>
    </row>
    <row r="40">
      <c r="D40" s="4">
        <v>16.0</v>
      </c>
      <c r="E40" s="4">
        <v>2.0</v>
      </c>
      <c r="F40" s="4">
        <v>2.5</v>
      </c>
      <c r="G40" s="4">
        <v>9574.0</v>
      </c>
      <c r="H40" s="4">
        <v>0.91681</v>
      </c>
      <c r="I40" s="4">
        <v>269.2</v>
      </c>
      <c r="J40" s="1">
        <v>0.0375222796</v>
      </c>
      <c r="K40" s="5">
        <f t="shared" si="9"/>
        <v>0.02158313466</v>
      </c>
      <c r="L40" s="1">
        <v>0.0012916101</v>
      </c>
      <c r="M40" s="5">
        <f t="shared" si="8"/>
        <v>15.01879187</v>
      </c>
      <c r="N40" s="1">
        <v>0.016129</v>
      </c>
      <c r="O40" s="6">
        <f t="shared" si="7"/>
        <v>0.2422380941</v>
      </c>
      <c r="P40" s="1">
        <v>-0.03800762138</v>
      </c>
      <c r="Q40" s="5">
        <f t="shared" si="10"/>
        <v>-15.21305638</v>
      </c>
      <c r="R40" s="1">
        <v>0.220218</v>
      </c>
      <c r="S40" s="1">
        <v>-0.220218</v>
      </c>
      <c r="T40" s="5">
        <f t="shared" si="11"/>
        <v>3.307408309</v>
      </c>
      <c r="U40" s="5">
        <f t="shared" si="12"/>
        <v>3.35018885</v>
      </c>
      <c r="V40" s="6">
        <f t="shared" si="13"/>
        <v>6.657597159</v>
      </c>
    </row>
    <row r="41">
      <c r="D41" s="4">
        <v>25.0</v>
      </c>
      <c r="E41" s="4">
        <v>4.0</v>
      </c>
      <c r="F41" s="4">
        <v>2.5</v>
      </c>
      <c r="G41" s="4">
        <v>9574.0</v>
      </c>
      <c r="H41" s="4">
        <v>0.91681</v>
      </c>
      <c r="I41" s="4">
        <v>269.2</v>
      </c>
      <c r="J41" s="1">
        <v>0.07592589969</v>
      </c>
      <c r="K41" s="5">
        <f t="shared" si="9"/>
        <v>0.04367322387</v>
      </c>
      <c r="L41" s="1">
        <v>0.0012916101</v>
      </c>
      <c r="M41" s="5">
        <f t="shared" si="8"/>
        <v>30.39035201</v>
      </c>
      <c r="N41" s="1">
        <v>0.016129</v>
      </c>
      <c r="O41" s="6">
        <f t="shared" si="7"/>
        <v>0.4901659876</v>
      </c>
      <c r="P41" s="1">
        <v>-0.07608842431</v>
      </c>
      <c r="Q41" s="5">
        <f t="shared" si="10"/>
        <v>-30.45540465</v>
      </c>
      <c r="R41" s="1">
        <v>0.220218</v>
      </c>
      <c r="S41" s="1">
        <v>-0.220218</v>
      </c>
      <c r="T41" s="5">
        <f t="shared" si="11"/>
        <v>6.692502539</v>
      </c>
      <c r="U41" s="5">
        <f t="shared" si="12"/>
        <v>6.706828302</v>
      </c>
      <c r="V41" s="6">
        <f t="shared" si="13"/>
        <v>13.39933084</v>
      </c>
    </row>
    <row r="42">
      <c r="D42" s="4">
        <v>34.0</v>
      </c>
      <c r="E42" s="4">
        <v>6.0</v>
      </c>
      <c r="F42" s="4">
        <v>2.5</v>
      </c>
      <c r="G42" s="4">
        <v>9574.0</v>
      </c>
      <c r="H42" s="4">
        <v>0.91681</v>
      </c>
      <c r="I42" s="4">
        <v>269.2</v>
      </c>
      <c r="J42" s="1">
        <v>0.1128309003</v>
      </c>
      <c r="K42" s="5">
        <f t="shared" si="9"/>
        <v>0.06490129439</v>
      </c>
      <c r="L42" s="1">
        <v>0.0012916101</v>
      </c>
      <c r="M42" s="5">
        <f t="shared" si="8"/>
        <v>45.16206975</v>
      </c>
      <c r="N42" s="1">
        <v>0.016129</v>
      </c>
      <c r="O42" s="6">
        <f t="shared" si="7"/>
        <v>0.7284190231</v>
      </c>
      <c r="P42" s="1">
        <v>-0.1130545816</v>
      </c>
      <c r="Q42" s="5">
        <f t="shared" si="10"/>
        <v>-45.25160117</v>
      </c>
      <c r="R42" s="1">
        <v>0.220218</v>
      </c>
      <c r="S42" s="1">
        <v>-0.220218</v>
      </c>
      <c r="T42" s="5">
        <f t="shared" si="11"/>
        <v>9.945500677</v>
      </c>
      <c r="U42" s="5">
        <f t="shared" si="12"/>
        <v>9.965217107</v>
      </c>
      <c r="V42" s="6">
        <f t="shared" si="13"/>
        <v>19.91071778</v>
      </c>
    </row>
    <row r="43">
      <c r="D43" s="7">
        <v>43.0</v>
      </c>
      <c r="E43" s="7">
        <v>8.0</v>
      </c>
      <c r="F43" s="7">
        <v>2.5</v>
      </c>
      <c r="G43" s="7">
        <v>9574.0</v>
      </c>
      <c r="H43" s="7">
        <v>0.91681</v>
      </c>
      <c r="I43" s="7">
        <v>269.2</v>
      </c>
      <c r="J43" s="1">
        <v>0.1524140751</v>
      </c>
      <c r="K43" s="5">
        <f t="shared" si="9"/>
        <v>0.08766987351</v>
      </c>
      <c r="L43" s="1">
        <v>0.0012916101</v>
      </c>
      <c r="M43" s="5">
        <f t="shared" si="8"/>
        <v>61.00576237</v>
      </c>
      <c r="N43" s="1">
        <v>0.016129</v>
      </c>
      <c r="O43" s="6">
        <f t="shared" si="7"/>
        <v>0.9839619412</v>
      </c>
      <c r="P43" s="1">
        <v>-0.1524909391</v>
      </c>
      <c r="Q43" s="5">
        <f t="shared" si="10"/>
        <v>-61.0365282</v>
      </c>
      <c r="R43" s="1">
        <v>0.220218</v>
      </c>
      <c r="S43" s="1">
        <v>-0.220218</v>
      </c>
      <c r="T43" s="5">
        <f t="shared" si="11"/>
        <v>13.43456698</v>
      </c>
      <c r="U43" s="5">
        <f t="shared" si="12"/>
        <v>13.44134217</v>
      </c>
      <c r="V43" s="6">
        <f t="shared" si="13"/>
        <v>26.87590914</v>
      </c>
    </row>
    <row r="44">
      <c r="D44" s="7">
        <v>52.0</v>
      </c>
      <c r="E44" s="7">
        <v>10.0</v>
      </c>
      <c r="F44" s="7">
        <v>2.5</v>
      </c>
      <c r="G44" s="7">
        <v>9574.0</v>
      </c>
      <c r="H44" s="7">
        <v>0.91681</v>
      </c>
      <c r="I44" s="7">
        <v>269.2</v>
      </c>
      <c r="J44" s="1">
        <v>0.1936943374</v>
      </c>
      <c r="K44" s="5">
        <f t="shared" si="9"/>
        <v>0.1114146318</v>
      </c>
      <c r="L44" s="1">
        <v>0.0011806428</v>
      </c>
      <c r="M44" s="5">
        <f> J44*0.5*L44*H44*(F44*SQRT(1.4*287*I44))^2</f>
        <v>70.86793835</v>
      </c>
      <c r="N44" s="1">
        <v>0.016129</v>
      </c>
      <c r="O44" s="6">
        <f t="shared" si="7"/>
        <v>1.143028978</v>
      </c>
      <c r="P44" s="1">
        <v>-0.193510031</v>
      </c>
      <c r="Q44" s="5">
        <f t="shared" si="10"/>
        <v>-70.80050523</v>
      </c>
      <c r="R44" s="1">
        <v>0.220218</v>
      </c>
      <c r="S44" s="1">
        <v>-0.220218</v>
      </c>
      <c r="T44" s="5">
        <f t="shared" si="11"/>
        <v>15.60639565</v>
      </c>
      <c r="U44" s="5">
        <f t="shared" si="12"/>
        <v>15.59154566</v>
      </c>
      <c r="V44" s="6">
        <f t="shared" si="13"/>
        <v>31.19794131</v>
      </c>
    </row>
    <row r="45">
      <c r="D45" s="4">
        <v>8.0</v>
      </c>
      <c r="E45" s="4">
        <v>0.5</v>
      </c>
      <c r="F45" s="4">
        <v>3.0</v>
      </c>
      <c r="G45" s="4">
        <v>12982.0</v>
      </c>
      <c r="H45" s="4">
        <v>0.82286</v>
      </c>
      <c r="I45" s="4">
        <v>262.43</v>
      </c>
      <c r="J45" s="1">
        <v>0.007267132402</v>
      </c>
      <c r="K45" s="5">
        <f t="shared" si="9"/>
        <v>0.004180116423</v>
      </c>
      <c r="L45" s="1">
        <v>0.0012916101</v>
      </c>
      <c r="M45" s="5">
        <f t="shared" ref="M45:M49" si="14"> J45*0.5*H45*(F45*SQRT(1.4*287*I45))^2*L45</f>
        <v>3.664851513</v>
      </c>
      <c r="N45" s="1">
        <v>0.016129</v>
      </c>
      <c r="O45" s="6">
        <f t="shared" si="7"/>
        <v>0.05911039005</v>
      </c>
      <c r="P45" s="1">
        <v>-0.008293872282</v>
      </c>
      <c r="Q45" s="5">
        <f t="shared" si="10"/>
        <v>-4.182641611</v>
      </c>
      <c r="R45" s="1">
        <v>0.220218</v>
      </c>
      <c r="S45" s="1">
        <v>-0.220218</v>
      </c>
      <c r="T45" s="5">
        <f t="shared" si="11"/>
        <v>0.8070662704</v>
      </c>
      <c r="U45" s="5">
        <f t="shared" si="12"/>
        <v>0.9210929704</v>
      </c>
      <c r="V45" s="6">
        <f t="shared" si="13"/>
        <v>1.728159241</v>
      </c>
      <c r="X45" s="5">
        <f t="array" ref="X45">LINEST((K45:K50),(E45:E50))*180/PI()</f>
        <v>0.5519575277</v>
      </c>
      <c r="Y45" s="5">
        <f>4/SQRT(F45^2-1)</f>
        <v>1.414213562</v>
      </c>
    </row>
    <row r="46">
      <c r="D46" s="7">
        <v>17.0</v>
      </c>
      <c r="E46" s="7">
        <v>2.0</v>
      </c>
      <c r="F46" s="7">
        <v>3.0</v>
      </c>
      <c r="G46" s="7">
        <v>12982.0</v>
      </c>
      <c r="H46" s="7">
        <v>0.82286</v>
      </c>
      <c r="I46" s="7">
        <v>262.43</v>
      </c>
      <c r="J46" s="1">
        <v>0.03138053821</v>
      </c>
      <c r="K46" s="5">
        <f t="shared" si="9"/>
        <v>0.01805035272</v>
      </c>
      <c r="L46" s="1">
        <v>0.0012916101</v>
      </c>
      <c r="M46" s="5">
        <f t="shared" si="14"/>
        <v>15.82536365</v>
      </c>
      <c r="N46" s="1">
        <v>0.016129</v>
      </c>
      <c r="O46" s="6">
        <f t="shared" si="7"/>
        <v>0.2552472903</v>
      </c>
      <c r="P46" s="1">
        <v>-0.03170906025</v>
      </c>
      <c r="Q46" s="5">
        <f t="shared" si="10"/>
        <v>-15.99103897</v>
      </c>
      <c r="R46" s="1">
        <v>0.220218</v>
      </c>
      <c r="S46" s="1">
        <v>-0.220218</v>
      </c>
      <c r="T46" s="5">
        <f t="shared" si="11"/>
        <v>3.485029932</v>
      </c>
      <c r="U46" s="5">
        <f t="shared" si="12"/>
        <v>3.521514619</v>
      </c>
      <c r="V46" s="6">
        <f t="shared" si="13"/>
        <v>7.006544551</v>
      </c>
    </row>
    <row r="47">
      <c r="D47" s="4">
        <v>26.0</v>
      </c>
      <c r="E47" s="4">
        <v>4.0</v>
      </c>
      <c r="F47" s="4">
        <v>3.0</v>
      </c>
      <c r="G47" s="4">
        <v>12982.0</v>
      </c>
      <c r="H47" s="4">
        <v>0.82286</v>
      </c>
      <c r="I47" s="4">
        <v>262.43</v>
      </c>
      <c r="J47" s="1">
        <v>0.0639582001</v>
      </c>
      <c r="K47" s="5">
        <f t="shared" si="9"/>
        <v>0.03678930118</v>
      </c>
      <c r="L47" s="1">
        <v>0.0012916101</v>
      </c>
      <c r="M47" s="5">
        <f t="shared" si="14"/>
        <v>32.2544428</v>
      </c>
      <c r="N47" s="1">
        <v>0.016129</v>
      </c>
      <c r="O47" s="6">
        <f t="shared" si="7"/>
        <v>0.5202319079</v>
      </c>
      <c r="P47" s="1">
        <v>-0.06419858615</v>
      </c>
      <c r="Q47" s="5">
        <f t="shared" si="10"/>
        <v>-32.3756707</v>
      </c>
      <c r="R47" s="1">
        <v>0.220218</v>
      </c>
      <c r="S47" s="1">
        <v>-0.220218</v>
      </c>
      <c r="T47" s="5">
        <f t="shared" si="11"/>
        <v>7.103008885</v>
      </c>
      <c r="U47" s="5">
        <f t="shared" si="12"/>
        <v>7.12970545</v>
      </c>
      <c r="V47" s="6">
        <f t="shared" si="13"/>
        <v>14.23271433</v>
      </c>
    </row>
    <row r="48">
      <c r="D48" s="4">
        <v>35.0</v>
      </c>
      <c r="E48" s="4">
        <v>6.0</v>
      </c>
      <c r="F48" s="4">
        <v>3.0</v>
      </c>
      <c r="G48" s="4">
        <v>12982.0</v>
      </c>
      <c r="H48" s="4">
        <v>0.82286</v>
      </c>
      <c r="I48" s="4">
        <v>262.43</v>
      </c>
      <c r="J48" s="1">
        <v>0.09601123135</v>
      </c>
      <c r="K48" s="5">
        <f t="shared" si="9"/>
        <v>0.05522647762</v>
      </c>
      <c r="L48" s="1">
        <v>0.0012916101</v>
      </c>
      <c r="M48" s="5">
        <f t="shared" si="14"/>
        <v>48.41894808</v>
      </c>
      <c r="N48" s="1">
        <v>0.016129</v>
      </c>
      <c r="O48" s="6">
        <f t="shared" si="7"/>
        <v>0.7809492136</v>
      </c>
      <c r="P48" s="1">
        <v>-0.09604825026</v>
      </c>
      <c r="Q48" s="5">
        <f t="shared" si="10"/>
        <v>-48.4376169</v>
      </c>
      <c r="R48" s="1">
        <v>0.220218</v>
      </c>
      <c r="S48" s="1">
        <v>-0.220218</v>
      </c>
      <c r="T48" s="5">
        <f t="shared" si="11"/>
        <v>10.66272391</v>
      </c>
      <c r="U48" s="5">
        <f t="shared" si="12"/>
        <v>10.66683512</v>
      </c>
      <c r="V48" s="6">
        <f t="shared" si="13"/>
        <v>21.32955903</v>
      </c>
    </row>
    <row r="49">
      <c r="D49" s="7">
        <v>44.0</v>
      </c>
      <c r="E49" s="7">
        <v>8.0</v>
      </c>
      <c r="F49" s="7">
        <v>3.0</v>
      </c>
      <c r="G49" s="7">
        <v>12982.0</v>
      </c>
      <c r="H49" s="7">
        <v>0.82286</v>
      </c>
      <c r="I49" s="7">
        <v>262.43</v>
      </c>
      <c r="J49" s="1">
        <v>0.1305136222</v>
      </c>
      <c r="K49" s="5">
        <f t="shared" si="9"/>
        <v>0.07507254656</v>
      </c>
      <c r="L49" s="1">
        <v>0.0012916101</v>
      </c>
      <c r="M49" s="5">
        <f t="shared" si="14"/>
        <v>65.81867775</v>
      </c>
      <c r="N49" s="1">
        <v>0.016129</v>
      </c>
      <c r="O49" s="6">
        <f t="shared" si="7"/>
        <v>1.061589453</v>
      </c>
      <c r="P49" s="1">
        <v>-0.1307162455</v>
      </c>
      <c r="Q49" s="5">
        <f t="shared" si="10"/>
        <v>-65.92086171</v>
      </c>
      <c r="R49" s="1">
        <v>0.220218</v>
      </c>
      <c r="S49" s="1">
        <v>-0.220218</v>
      </c>
      <c r="T49" s="5">
        <f t="shared" si="11"/>
        <v>14.49445758</v>
      </c>
      <c r="U49" s="5">
        <f t="shared" si="12"/>
        <v>14.51696032</v>
      </c>
      <c r="V49" s="6">
        <f t="shared" si="13"/>
        <v>29.0114179</v>
      </c>
    </row>
    <row r="50">
      <c r="D50" s="7">
        <v>53.0</v>
      </c>
      <c r="E50" s="7">
        <v>10.0</v>
      </c>
      <c r="F50" s="7">
        <v>3.0</v>
      </c>
      <c r="G50" s="7">
        <v>12982.0</v>
      </c>
      <c r="H50" s="7">
        <v>0.82286</v>
      </c>
      <c r="I50" s="7">
        <v>262.43</v>
      </c>
      <c r="J50" s="1">
        <v>0.1673437405</v>
      </c>
      <c r="K50" s="5">
        <f t="shared" si="9"/>
        <v>0.09625754415</v>
      </c>
      <c r="L50" s="1">
        <v>0.0011806428</v>
      </c>
      <c r="M50" s="5">
        <f> J50*0.5*L50*H50*(F50*SQRT(1.4*287*I50))^2</f>
        <v>77.14181862</v>
      </c>
      <c r="N50" s="1">
        <v>0.016129</v>
      </c>
      <c r="O50" s="6">
        <f>M50*N50</f>
        <v>1.244220393</v>
      </c>
      <c r="P50" s="1">
        <v>-0.1672825737</v>
      </c>
      <c r="Q50" s="5">
        <f t="shared" si="10"/>
        <v>-77.11362206</v>
      </c>
      <c r="R50" s="1">
        <v>0.220218</v>
      </c>
      <c r="S50" s="1">
        <v>-0.220218</v>
      </c>
      <c r="T50" s="5">
        <f t="shared" si="11"/>
        <v>16.98801701</v>
      </c>
      <c r="U50" s="5">
        <f t="shared" si="12"/>
        <v>16.98180762</v>
      </c>
      <c r="V50" s="6">
        <f t="shared" si="13"/>
        <v>33.96982464</v>
      </c>
    </row>
    <row r="51">
      <c r="D51" s="7">
        <v>9.0</v>
      </c>
      <c r="E51" s="7">
        <v>0.5</v>
      </c>
      <c r="F51" s="7">
        <v>3.2</v>
      </c>
      <c r="G51" s="7">
        <v>16138.0</v>
      </c>
      <c r="H51" s="7">
        <v>0.7426</v>
      </c>
      <c r="I51" s="7">
        <v>256.2</v>
      </c>
      <c r="J51" s="1">
        <v>0.00696251999</v>
      </c>
      <c r="K51" s="5">
        <f t="shared" si="9"/>
        <v>0.004004900771</v>
      </c>
      <c r="L51" s="1">
        <v>0.0012916101</v>
      </c>
      <c r="M51" s="5">
        <f t="shared" ref="M51:M62" si="15"> J51*0.5*H51*(F51*SQRT(1.4*287*I51))^2*L51</f>
        <v>3.519750272</v>
      </c>
      <c r="N51" s="1">
        <v>0.016129</v>
      </c>
      <c r="O51" s="6">
        <f t="shared" ref="O51:O61" si="16">M51*N50</f>
        <v>0.05677005214</v>
      </c>
      <c r="P51" s="1">
        <v>-0.007609064278</v>
      </c>
      <c r="Q51" s="5">
        <f t="shared" si="10"/>
        <v>-3.846596649</v>
      </c>
      <c r="R51" s="1">
        <v>0.220218</v>
      </c>
      <c r="S51" s="1">
        <v>-0.220218</v>
      </c>
      <c r="T51" s="5">
        <f t="shared" si="11"/>
        <v>0.7751123654</v>
      </c>
      <c r="U51" s="5">
        <f t="shared" si="12"/>
        <v>0.8470898209</v>
      </c>
      <c r="V51" s="6">
        <f t="shared" si="13"/>
        <v>1.622202186</v>
      </c>
      <c r="X51" s="5" t="str">
        <f t="array" ref="X51">LINEST((J51:J58),(E51:E58))*180/PI()</f>
        <v>#VALUE!</v>
      </c>
      <c r="Y51" s="5">
        <f>4/SQRT(F51^2-1)</f>
        <v>1.31590339</v>
      </c>
    </row>
    <row r="52">
      <c r="D52" s="7">
        <v>18.0</v>
      </c>
      <c r="E52" s="7">
        <v>2.0</v>
      </c>
      <c r="F52" s="7">
        <v>3.2</v>
      </c>
      <c r="G52" s="7">
        <v>16138.0</v>
      </c>
      <c r="H52" s="7">
        <v>0.7426</v>
      </c>
      <c r="I52" s="7">
        <v>256.2</v>
      </c>
      <c r="J52" s="1">
        <v>0.02962147717</v>
      </c>
      <c r="K52" s="5">
        <f t="shared" si="9"/>
        <v>0.01703852584</v>
      </c>
      <c r="L52" s="1">
        <v>0.0012916101</v>
      </c>
      <c r="M52" s="5">
        <f t="shared" si="15"/>
        <v>14.97449235</v>
      </c>
      <c r="N52" s="1">
        <v>0.016129</v>
      </c>
      <c r="O52" s="6">
        <f t="shared" si="16"/>
        <v>0.2415235871</v>
      </c>
      <c r="P52" s="1">
        <v>-0.03031896888</v>
      </c>
      <c r="Q52" s="5">
        <f t="shared" si="10"/>
        <v>-15.32709409</v>
      </c>
      <c r="R52" s="1">
        <v>0.220218</v>
      </c>
      <c r="S52" s="1">
        <v>-0.220218</v>
      </c>
      <c r="T52" s="5">
        <f t="shared" si="11"/>
        <v>3.297652756</v>
      </c>
      <c r="U52" s="5">
        <f t="shared" si="12"/>
        <v>3.375302006</v>
      </c>
      <c r="V52" s="6">
        <f t="shared" si="13"/>
        <v>6.672954762</v>
      </c>
    </row>
    <row r="53">
      <c r="D53" s="4">
        <v>27.0</v>
      </c>
      <c r="E53" s="4">
        <v>4.0</v>
      </c>
      <c r="F53" s="4">
        <v>3.2</v>
      </c>
      <c r="G53" s="4">
        <v>16138.0</v>
      </c>
      <c r="H53" s="4">
        <v>0.7426</v>
      </c>
      <c r="I53" s="4">
        <v>256.2</v>
      </c>
      <c r="J53" s="1">
        <v>0.06058552295</v>
      </c>
      <c r="K53" s="5">
        <f t="shared" si="9"/>
        <v>0.03484930857</v>
      </c>
      <c r="L53" s="1">
        <v>0.0012916101</v>
      </c>
      <c r="M53" s="5">
        <f t="shared" si="15"/>
        <v>30.62769101</v>
      </c>
      <c r="N53" s="1">
        <v>0.016129</v>
      </c>
      <c r="O53" s="6">
        <f t="shared" si="16"/>
        <v>0.4939940283</v>
      </c>
      <c r="P53" s="1">
        <v>-0.06088970297</v>
      </c>
      <c r="Q53" s="5">
        <f t="shared" si="10"/>
        <v>-30.78146259</v>
      </c>
      <c r="R53" s="1">
        <v>0.220218</v>
      </c>
      <c r="S53" s="1">
        <v>-0.220218</v>
      </c>
      <c r="T53" s="5">
        <f t="shared" si="11"/>
        <v>6.744768858</v>
      </c>
      <c r="U53" s="5">
        <f t="shared" si="12"/>
        <v>6.778632128</v>
      </c>
      <c r="V53" s="6">
        <f t="shared" si="13"/>
        <v>13.52340099</v>
      </c>
    </row>
    <row r="54">
      <c r="D54" s="4"/>
      <c r="E54" s="4"/>
      <c r="F54" s="4">
        <v>3.2</v>
      </c>
      <c r="G54" s="4">
        <v>16138.0</v>
      </c>
      <c r="H54" s="4">
        <v>0.7426</v>
      </c>
      <c r="I54" s="4">
        <v>256.2</v>
      </c>
      <c r="J54" s="1">
        <v>0.05326087733</v>
      </c>
      <c r="K54" s="2" t="s">
        <v>41</v>
      </c>
      <c r="L54" s="1">
        <v>0.0012916101</v>
      </c>
      <c r="M54" s="5">
        <f t="shared" si="15"/>
        <v>26.92487601</v>
      </c>
      <c r="N54" s="1">
        <v>0.016129</v>
      </c>
      <c r="O54" s="6">
        <f t="shared" si="16"/>
        <v>0.4342713252</v>
      </c>
      <c r="P54" s="10"/>
      <c r="R54" s="1"/>
      <c r="S54" s="1"/>
      <c r="V54" s="6"/>
    </row>
    <row r="55">
      <c r="D55" s="4">
        <v>36.0</v>
      </c>
      <c r="E55" s="4">
        <v>6.0</v>
      </c>
      <c r="F55" s="4">
        <v>3.2</v>
      </c>
      <c r="G55" s="4">
        <v>16138.0</v>
      </c>
      <c r="H55" s="4">
        <v>0.7426</v>
      </c>
      <c r="I55" s="4">
        <v>256.2</v>
      </c>
      <c r="J55" s="1">
        <v>0.09119650865</v>
      </c>
      <c r="K55" s="5">
        <f t="shared" ref="K55:K56" si="17">J55/(2.318*0.75)</f>
        <v>0.05245700814</v>
      </c>
      <c r="L55" s="1">
        <v>0.0012916101</v>
      </c>
      <c r="M55" s="5">
        <f t="shared" si="15"/>
        <v>46.10240783</v>
      </c>
      <c r="N55" s="1">
        <v>0.016129</v>
      </c>
      <c r="O55" s="6">
        <f t="shared" si="16"/>
        <v>0.743585736</v>
      </c>
      <c r="P55" s="10">
        <v>-0.09158081788</v>
      </c>
      <c r="Q55" s="5">
        <f t="shared" ref="Q55:Q56" si="18"> P55*0.5*L55*H55*(F55*SQRT(1.4*287*I55))^2</f>
        <v>-46.29668699</v>
      </c>
      <c r="R55" s="1">
        <v>0.220218</v>
      </c>
      <c r="S55" s="1">
        <v>-0.220218</v>
      </c>
      <c r="T55" s="5">
        <f t="shared" ref="T55:T56" si="19">R55*M55</f>
        <v>10.15258005</v>
      </c>
      <c r="U55" s="5">
        <f t="shared" ref="U55:U56" si="20">S55*Q55</f>
        <v>10.19536382</v>
      </c>
      <c r="V55" s="6">
        <f t="shared" ref="V55:V56" si="21">T55+U55</f>
        <v>20.34794386</v>
      </c>
    </row>
    <row r="56">
      <c r="D56" s="7">
        <v>45.0</v>
      </c>
      <c r="E56" s="7">
        <v>8.0</v>
      </c>
      <c r="F56" s="7">
        <v>3.2</v>
      </c>
      <c r="G56" s="7">
        <v>16138.0</v>
      </c>
      <c r="H56" s="7">
        <v>0.7426</v>
      </c>
      <c r="I56" s="7">
        <v>256.2</v>
      </c>
      <c r="J56" s="1">
        <v>0.1244284629</v>
      </c>
      <c r="K56" s="5">
        <f t="shared" si="17"/>
        <v>0.07157231113</v>
      </c>
      <c r="L56" s="1">
        <v>0.0012916101</v>
      </c>
      <c r="M56" s="5">
        <f t="shared" si="15"/>
        <v>62.9020982</v>
      </c>
      <c r="N56" s="1">
        <v>0.016129</v>
      </c>
      <c r="O56" s="6">
        <f t="shared" si="16"/>
        <v>1.014547942</v>
      </c>
      <c r="P56" s="1">
        <v>-0.1248316627</v>
      </c>
      <c r="Q56" s="5">
        <f t="shared" si="18"/>
        <v>-63.10592708</v>
      </c>
      <c r="R56" s="1">
        <v>0.220218</v>
      </c>
      <c r="S56" s="1">
        <v>-0.220218</v>
      </c>
      <c r="T56" s="5">
        <f t="shared" si="19"/>
        <v>13.85217426</v>
      </c>
      <c r="U56" s="5">
        <f t="shared" si="20"/>
        <v>13.89706105</v>
      </c>
      <c r="V56" s="6">
        <f t="shared" si="21"/>
        <v>27.74923531</v>
      </c>
    </row>
    <row r="57">
      <c r="D57" s="7"/>
      <c r="E57" s="7">
        <v>8.0</v>
      </c>
      <c r="F57" s="7">
        <v>3.2</v>
      </c>
      <c r="G57" s="7">
        <v>16138.0</v>
      </c>
      <c r="H57" s="7">
        <v>0.7426</v>
      </c>
      <c r="I57" s="7">
        <v>256.2</v>
      </c>
      <c r="J57" s="1">
        <v>0.08488792532</v>
      </c>
      <c r="K57" s="2" t="s">
        <v>41</v>
      </c>
      <c r="L57" s="1">
        <v>0.0012916101</v>
      </c>
      <c r="M57" s="5">
        <f t="shared" si="15"/>
        <v>42.91324099</v>
      </c>
      <c r="N57" s="1">
        <v>0.016129</v>
      </c>
      <c r="O57" s="6">
        <f t="shared" si="16"/>
        <v>0.692147664</v>
      </c>
      <c r="P57" s="1"/>
      <c r="R57" s="1"/>
      <c r="S57" s="1"/>
      <c r="V57" s="6"/>
    </row>
    <row r="58">
      <c r="D58" s="7">
        <v>54.0</v>
      </c>
      <c r="E58" s="7">
        <v>10.0</v>
      </c>
      <c r="F58" s="7">
        <v>3.2</v>
      </c>
      <c r="G58" s="7">
        <v>16138.0</v>
      </c>
      <c r="H58" s="7">
        <v>0.7426</v>
      </c>
      <c r="I58" s="7">
        <v>256.2</v>
      </c>
      <c r="J58" s="1">
        <v>0.1592212193</v>
      </c>
      <c r="K58" s="5">
        <f>J58/(2.318*0.75)</f>
        <v>0.09158540081</v>
      </c>
      <c r="L58" s="1">
        <v>0.0011806428</v>
      </c>
      <c r="M58" s="5">
        <f t="shared" si="15"/>
        <v>73.57553556</v>
      </c>
      <c r="N58" s="1">
        <v>0.016129</v>
      </c>
      <c r="O58" s="6">
        <f t="shared" si="16"/>
        <v>1.186699813</v>
      </c>
      <c r="P58" s="1">
        <v>-0.1590911214</v>
      </c>
      <c r="Q58" s="5">
        <f> P58*0.5*L58*H58*(F58*SQRT(1.4*287*I58))^2</f>
        <v>-73.5154178</v>
      </c>
      <c r="R58" s="1">
        <v>0.220218</v>
      </c>
      <c r="S58" s="1">
        <v>-0.220218</v>
      </c>
      <c r="T58" s="5">
        <f>R58*M58</f>
        <v>16.20265729</v>
      </c>
      <c r="U58" s="5">
        <f>S58*Q58</f>
        <v>16.18941828</v>
      </c>
      <c r="V58" s="6">
        <f>T58+U58</f>
        <v>32.39207557</v>
      </c>
    </row>
    <row r="59">
      <c r="D59" s="7"/>
      <c r="E59" s="7">
        <v>10.0</v>
      </c>
      <c r="F59" s="7">
        <v>3.2</v>
      </c>
      <c r="G59" s="7">
        <v>16138.0</v>
      </c>
      <c r="H59" s="7">
        <v>0.7426</v>
      </c>
      <c r="I59" s="7">
        <v>256.2</v>
      </c>
      <c r="J59" s="1">
        <v>0.1068758079</v>
      </c>
      <c r="K59" s="2" t="s">
        <v>42</v>
      </c>
      <c r="L59" s="1">
        <v>0.0011806428</v>
      </c>
      <c r="M59" s="5">
        <f t="shared" si="15"/>
        <v>49.38691488</v>
      </c>
      <c r="N59" s="1">
        <v>0.016129</v>
      </c>
      <c r="O59" s="6">
        <f t="shared" si="16"/>
        <v>0.7965615501</v>
      </c>
      <c r="P59" s="1"/>
      <c r="R59" s="1"/>
      <c r="S59" s="1"/>
      <c r="V59" s="6"/>
    </row>
    <row r="60">
      <c r="M60" s="5">
        <f t="shared" si="15"/>
        <v>0</v>
      </c>
      <c r="O60" s="6">
        <f t="shared" si="16"/>
        <v>0</v>
      </c>
    </row>
    <row r="61">
      <c r="M61" s="5">
        <f t="shared" si="15"/>
        <v>0</v>
      </c>
      <c r="O61" s="6">
        <f t="shared" si="16"/>
        <v>0</v>
      </c>
    </row>
    <row r="62">
      <c r="M62" s="5">
        <f t="shared" si="15"/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7" t="s">
        <v>43</v>
      </c>
      <c r="D1" s="17" t="s">
        <v>0</v>
      </c>
      <c r="E1" s="17" t="s">
        <v>1</v>
      </c>
      <c r="F1" s="18" t="s">
        <v>24</v>
      </c>
      <c r="G1" s="17" t="s">
        <v>2</v>
      </c>
      <c r="H1" s="17" t="s">
        <v>44</v>
      </c>
      <c r="I1" s="17" t="s">
        <v>3</v>
      </c>
      <c r="J1" s="17" t="s">
        <v>4</v>
      </c>
      <c r="K1" s="17" t="s">
        <v>5</v>
      </c>
      <c r="L1" s="17" t="s">
        <v>27</v>
      </c>
      <c r="M1" s="17" t="s">
        <v>28</v>
      </c>
      <c r="N1" s="17" t="s">
        <v>29</v>
      </c>
      <c r="O1" s="17" t="s">
        <v>30</v>
      </c>
      <c r="P1" s="17" t="s">
        <v>31</v>
      </c>
      <c r="Q1" s="17"/>
      <c r="R1" s="17"/>
      <c r="S1" s="17" t="s">
        <v>32</v>
      </c>
      <c r="T1" s="17" t="s">
        <v>33</v>
      </c>
      <c r="W1" s="17"/>
      <c r="AB1" s="19"/>
    </row>
    <row r="2">
      <c r="A2" s="1"/>
      <c r="D2" s="2" t="s">
        <v>45</v>
      </c>
      <c r="E2" s="1">
        <v>0.5</v>
      </c>
      <c r="F2" s="20">
        <f t="shared" ref="F2:F64" si="1">E2*PI()/180</f>
        <v>0.00872664626</v>
      </c>
      <c r="G2" s="1">
        <v>0.25</v>
      </c>
      <c r="I2" s="1"/>
      <c r="J2" s="1">
        <v>1.2</v>
      </c>
      <c r="K2" s="1">
        <v>287.0</v>
      </c>
      <c r="L2" s="19">
        <v>-0.269320064621735</v>
      </c>
      <c r="M2" s="5">
        <f t="shared" ref="M2:M5" si="2">-L2/$B$11</f>
        <v>0.03097471116</v>
      </c>
      <c r="N2" s="5">
        <f t="shared" ref="N2:N64" si="3">M2/$B$12</f>
        <v>0.01548735558</v>
      </c>
      <c r="V2" s="17"/>
      <c r="W2" s="1"/>
      <c r="X2" s="1"/>
      <c r="Y2" s="1"/>
    </row>
    <row r="3">
      <c r="A3" s="1"/>
      <c r="D3" s="2" t="s">
        <v>45</v>
      </c>
      <c r="E3" s="1">
        <v>2.0</v>
      </c>
      <c r="F3" s="20">
        <f t="shared" si="1"/>
        <v>0.03490658504</v>
      </c>
      <c r="G3" s="1">
        <v>0.25</v>
      </c>
      <c r="I3" s="1"/>
      <c r="J3" s="1">
        <v>1.2</v>
      </c>
      <c r="K3" s="1">
        <v>287.0</v>
      </c>
      <c r="L3" s="1">
        <v>-0.753381751319432</v>
      </c>
      <c r="M3" s="5">
        <f t="shared" si="2"/>
        <v>0.08664702413</v>
      </c>
      <c r="N3" s="5">
        <f t="shared" si="3"/>
        <v>0.04332351206</v>
      </c>
      <c r="V3" s="17"/>
      <c r="W3" s="1"/>
      <c r="X3" s="1"/>
      <c r="Y3" s="1"/>
    </row>
    <row r="4">
      <c r="A4" s="1"/>
      <c r="D4" s="2" t="s">
        <v>45</v>
      </c>
      <c r="E4" s="1">
        <v>4.0</v>
      </c>
      <c r="F4" s="20">
        <f t="shared" si="1"/>
        <v>0.06981317008</v>
      </c>
      <c r="G4" s="1">
        <v>0.25</v>
      </c>
      <c r="I4" s="1"/>
      <c r="J4" s="1">
        <v>1.2</v>
      </c>
      <c r="K4" s="1">
        <v>287.0</v>
      </c>
      <c r="L4" s="1">
        <v>-1.40292144291827</v>
      </c>
      <c r="M4" s="5">
        <f t="shared" si="2"/>
        <v>0.1613510918</v>
      </c>
      <c r="N4" s="5">
        <f t="shared" si="3"/>
        <v>0.0806755459</v>
      </c>
      <c r="V4" s="17"/>
      <c r="W4" s="1"/>
      <c r="X4" s="1"/>
      <c r="Y4" s="1"/>
    </row>
    <row r="5">
      <c r="A5" s="1"/>
      <c r="D5" s="2" t="s">
        <v>45</v>
      </c>
      <c r="E5" s="1">
        <v>6.0</v>
      </c>
      <c r="F5" s="20">
        <f t="shared" si="1"/>
        <v>0.1047197551</v>
      </c>
      <c r="G5" s="1">
        <v>0.25</v>
      </c>
      <c r="I5" s="1"/>
      <c r="J5" s="1">
        <v>1.2</v>
      </c>
      <c r="K5" s="1">
        <v>287.0</v>
      </c>
      <c r="L5" s="1">
        <v>-2.29080366460517</v>
      </c>
      <c r="M5" s="5">
        <f t="shared" si="2"/>
        <v>0.2634671202</v>
      </c>
      <c r="N5" s="5">
        <f t="shared" si="3"/>
        <v>0.1317335601</v>
      </c>
      <c r="V5" s="17"/>
      <c r="W5" s="1"/>
      <c r="X5" s="1"/>
      <c r="Y5" s="1"/>
    </row>
    <row r="6">
      <c r="A6" s="1"/>
      <c r="D6" s="2" t="s">
        <v>45</v>
      </c>
      <c r="E6" s="1">
        <v>8.0</v>
      </c>
      <c r="F6" s="20">
        <f t="shared" si="1"/>
        <v>0.1396263402</v>
      </c>
      <c r="G6" s="1">
        <v>0.25</v>
      </c>
      <c r="I6" s="1"/>
      <c r="J6" s="1">
        <v>1.2</v>
      </c>
      <c r="K6" s="1">
        <v>287.0</v>
      </c>
      <c r="L6" s="1">
        <v>-5.57538130843507</v>
      </c>
      <c r="M6" s="5">
        <f>-L6/$B$10/$B$11</f>
        <v>0.3688403581</v>
      </c>
      <c r="N6" s="5">
        <f t="shared" si="3"/>
        <v>0.184420179</v>
      </c>
      <c r="V6" s="17"/>
      <c r="W6" s="1"/>
      <c r="X6" s="1"/>
      <c r="Y6" s="1"/>
    </row>
    <row r="7">
      <c r="A7" s="1"/>
      <c r="D7" s="2" t="s">
        <v>45</v>
      </c>
      <c r="E7" s="1">
        <v>10.0</v>
      </c>
      <c r="F7" s="20">
        <f t="shared" si="1"/>
        <v>0.1745329252</v>
      </c>
      <c r="G7" s="1">
        <v>0.25</v>
      </c>
      <c r="I7" s="1"/>
      <c r="J7" s="1">
        <v>1.2</v>
      </c>
      <c r="K7" s="1">
        <v>287.0</v>
      </c>
      <c r="L7" s="1">
        <v>-3.75211851800572</v>
      </c>
      <c r="M7" s="5">
        <f>-L7/$B$11</f>
        <v>0.4315340837</v>
      </c>
      <c r="N7" s="5">
        <f t="shared" si="3"/>
        <v>0.2157670419</v>
      </c>
      <c r="V7" s="17" t="s">
        <v>46</v>
      </c>
      <c r="W7" s="17" t="s">
        <v>47</v>
      </c>
      <c r="X7" s="17" t="s">
        <v>48</v>
      </c>
      <c r="Y7" s="17" t="s">
        <v>30</v>
      </c>
    </row>
    <row r="8">
      <c r="A8" s="1" t="s">
        <v>49</v>
      </c>
      <c r="B8" s="5">
        <f>B10*(0.0254)^2</f>
        <v>0.00112161066</v>
      </c>
      <c r="D8" s="1">
        <v>1.0</v>
      </c>
      <c r="E8" s="1">
        <v>0.5</v>
      </c>
      <c r="F8" s="20">
        <f t="shared" si="1"/>
        <v>0.00872664626</v>
      </c>
      <c r="G8" s="1">
        <v>0.5</v>
      </c>
      <c r="I8" s="1">
        <v>441.0</v>
      </c>
      <c r="J8" s="1">
        <v>1.20927</v>
      </c>
      <c r="K8" s="1">
        <v>287.3</v>
      </c>
      <c r="L8" s="1">
        <v>-0.462144111726825</v>
      </c>
      <c r="M8" s="5">
        <f t="shared" ref="M8:M64" si="4">-L8/$B$10/$B$11</f>
        <v>0.03057322723</v>
      </c>
      <c r="N8" s="5">
        <f t="shared" si="3"/>
        <v>0.01528661362</v>
      </c>
      <c r="V8" s="1">
        <v>0.5</v>
      </c>
      <c r="W8" s="5">
        <f t="array" ref="W8:X8">LINEST((M2:M7),(F2:F7))</f>
        <v>2.508636111</v>
      </c>
      <c r="X8" s="5">
        <v>0.0012339355231894868</v>
      </c>
      <c r="Y8" s="5">
        <f t="shared" ref="Y8:Y13" si="5">W8/$B$12</f>
        <v>1.254318055</v>
      </c>
    </row>
    <row r="9">
      <c r="A9" s="1" t="s">
        <v>50</v>
      </c>
      <c r="B9" s="1">
        <f>B11*0.0254</f>
        <v>0.2208488598</v>
      </c>
      <c r="D9" s="1">
        <v>10.0</v>
      </c>
      <c r="E9" s="1">
        <v>2.0</v>
      </c>
      <c r="F9" s="20">
        <f t="shared" si="1"/>
        <v>0.03490658504</v>
      </c>
      <c r="G9" s="1">
        <v>0.5</v>
      </c>
      <c r="I9" s="1">
        <v>441.0</v>
      </c>
      <c r="J9" s="1">
        <v>1.20927</v>
      </c>
      <c r="K9" s="1">
        <v>287.3</v>
      </c>
      <c r="L9" s="1">
        <v>-1.32484988037458</v>
      </c>
      <c r="M9" s="5">
        <f t="shared" si="4"/>
        <v>0.08764568327</v>
      </c>
      <c r="N9" s="5">
        <f t="shared" si="3"/>
        <v>0.04382284163</v>
      </c>
      <c r="V9" s="1">
        <v>0.5</v>
      </c>
      <c r="W9" s="5">
        <f t="array" ref="W9:X9">LINEST((M8:M13),(F8:F13))</f>
        <v>2.442143744</v>
      </c>
      <c r="X9" s="5">
        <v>0.0039037771047564737</v>
      </c>
      <c r="Y9" s="5">
        <f t="shared" si="5"/>
        <v>1.221071872</v>
      </c>
    </row>
    <row r="10">
      <c r="A10" s="1" t="s">
        <v>51</v>
      </c>
      <c r="B10" s="1">
        <f>0.75*2.318</f>
        <v>1.7385</v>
      </c>
      <c r="D10" s="1">
        <v>19.0</v>
      </c>
      <c r="E10" s="1">
        <v>4.0</v>
      </c>
      <c r="F10" s="20">
        <f t="shared" si="1"/>
        <v>0.06981317008</v>
      </c>
      <c r="G10" s="1">
        <v>0.5</v>
      </c>
      <c r="I10" s="1">
        <v>441.0</v>
      </c>
      <c r="J10" s="1">
        <v>1.20927</v>
      </c>
      <c r="K10" s="1">
        <v>287.3</v>
      </c>
      <c r="L10" s="1">
        <v>-2.30908877748101</v>
      </c>
      <c r="M10" s="5">
        <f t="shared" si="4"/>
        <v>0.1527581854</v>
      </c>
      <c r="N10" s="5">
        <f t="shared" si="3"/>
        <v>0.07637909269</v>
      </c>
      <c r="V10" s="1">
        <v>0.8</v>
      </c>
      <c r="W10" s="5">
        <f t="array" ref="W10:X10">LINEST(M17:M22, F17:F22)</f>
        <v>1.471780224</v>
      </c>
      <c r="X10" s="5">
        <v>-0.07588114636928102</v>
      </c>
      <c r="Y10" s="5">
        <f t="shared" si="5"/>
        <v>0.7358901119</v>
      </c>
    </row>
    <row r="11">
      <c r="A11" s="1" t="s">
        <v>52</v>
      </c>
      <c r="B11" s="5">
        <f>8.694837</f>
        <v>8.694837</v>
      </c>
      <c r="D11" s="1">
        <v>28.0</v>
      </c>
      <c r="E11" s="1">
        <v>6.0</v>
      </c>
      <c r="F11" s="20">
        <f t="shared" si="1"/>
        <v>0.1047197551</v>
      </c>
      <c r="G11" s="1">
        <v>0.5</v>
      </c>
      <c r="I11" s="1">
        <v>441.0</v>
      </c>
      <c r="J11" s="1">
        <v>1.20927</v>
      </c>
      <c r="K11" s="1">
        <v>287.3</v>
      </c>
      <c r="L11" s="1">
        <v>-4.1363800819379</v>
      </c>
      <c r="M11" s="5">
        <f t="shared" si="4"/>
        <v>0.2736429719</v>
      </c>
      <c r="N11" s="5">
        <f t="shared" si="3"/>
        <v>0.1368214859</v>
      </c>
      <c r="V11" s="1">
        <v>1.0</v>
      </c>
      <c r="W11" s="5">
        <f t="array" ref="W11:X11">LINEST(M23:M28,F23:F28)</f>
        <v>4.729871918</v>
      </c>
      <c r="X11" s="5">
        <v>-0.013708051744194148</v>
      </c>
      <c r="Y11" s="5">
        <f t="shared" si="5"/>
        <v>2.364935959</v>
      </c>
    </row>
    <row r="12">
      <c r="A12" s="1" t="s">
        <v>53</v>
      </c>
      <c r="B12" s="1">
        <v>2.0</v>
      </c>
      <c r="D12" s="1">
        <v>37.0</v>
      </c>
      <c r="E12" s="1">
        <v>8.0</v>
      </c>
      <c r="F12" s="20">
        <f t="shared" si="1"/>
        <v>0.1396263402</v>
      </c>
      <c r="G12" s="1">
        <v>0.5</v>
      </c>
      <c r="I12" s="1">
        <v>441.0</v>
      </c>
      <c r="J12" s="1">
        <v>1.20927</v>
      </c>
      <c r="K12" s="1">
        <v>287.3</v>
      </c>
      <c r="L12" s="1">
        <v>-5.47777670224806</v>
      </c>
      <c r="M12" s="5">
        <f t="shared" si="4"/>
        <v>0.3623833077</v>
      </c>
      <c r="N12" s="5">
        <f t="shared" si="3"/>
        <v>0.1811916538</v>
      </c>
      <c r="V12" s="1">
        <v>1.2</v>
      </c>
      <c r="W12" s="5">
        <f t="array" ref="W12:X12">LINEST(M29:M34, F29:F34)</f>
        <v>3.916958227</v>
      </c>
      <c r="X12" s="5">
        <v>-0.013784866581957683</v>
      </c>
      <c r="Y12" s="5">
        <f t="shared" si="5"/>
        <v>1.958479114</v>
      </c>
    </row>
    <row r="13">
      <c r="D13" s="1">
        <v>46.0</v>
      </c>
      <c r="E13" s="1">
        <v>10.0</v>
      </c>
      <c r="F13" s="20">
        <f t="shared" si="1"/>
        <v>0.1745329252</v>
      </c>
      <c r="G13" s="1">
        <v>0.5</v>
      </c>
      <c r="I13" s="1">
        <v>441.0</v>
      </c>
      <c r="J13" s="1">
        <v>1.20927</v>
      </c>
      <c r="K13" s="1">
        <v>287.3</v>
      </c>
      <c r="L13" s="1">
        <v>-6.29481291833078</v>
      </c>
      <c r="M13" s="5">
        <f t="shared" si="4"/>
        <v>0.4164344862</v>
      </c>
      <c r="N13" s="5">
        <f t="shared" si="3"/>
        <v>0.2082172431</v>
      </c>
      <c r="V13" s="1">
        <v>1.5</v>
      </c>
      <c r="W13" s="5">
        <f t="array" ref="W13:X13">LINEST(M35:M40, F35:F40)</f>
        <v>3.1015093</v>
      </c>
      <c r="X13" s="5">
        <v>-0.007518736303347844</v>
      </c>
      <c r="Y13" s="5">
        <f t="shared" si="5"/>
        <v>1.55075465</v>
      </c>
    </row>
    <row r="14">
      <c r="A14" s="21"/>
      <c r="B14" s="21"/>
      <c r="C14" s="21"/>
      <c r="D14" s="22"/>
      <c r="E14" s="22">
        <v>2.0</v>
      </c>
      <c r="F14" s="23">
        <f t="shared" si="1"/>
        <v>0.03490658504</v>
      </c>
      <c r="G14" s="22">
        <v>0.6</v>
      </c>
      <c r="H14" s="21"/>
      <c r="I14" s="22">
        <v>441.0</v>
      </c>
      <c r="J14" s="22">
        <v>1.20927</v>
      </c>
      <c r="K14" s="22">
        <v>287.3</v>
      </c>
      <c r="L14" s="22">
        <v>-0.637572748929351</v>
      </c>
      <c r="M14" s="21">
        <f t="shared" si="4"/>
        <v>0.04217874043</v>
      </c>
      <c r="N14" s="21">
        <f t="shared" si="3"/>
        <v>0.02108937021</v>
      </c>
      <c r="O14" s="21"/>
      <c r="P14" s="21"/>
      <c r="Q14" s="21"/>
      <c r="R14" s="21"/>
      <c r="S14" s="21"/>
      <c r="T14" s="21"/>
      <c r="U14" s="21"/>
      <c r="V14" s="22"/>
      <c r="W14" s="21"/>
      <c r="X14" s="21"/>
      <c r="Y14" s="21"/>
      <c r="Z14" s="21"/>
      <c r="AA14" s="21"/>
      <c r="AB14" s="21"/>
      <c r="AC14" s="21"/>
      <c r="AD14" s="21"/>
      <c r="AE14" s="21"/>
      <c r="AF14" s="21"/>
    </row>
    <row r="15">
      <c r="A15" s="21"/>
      <c r="B15" s="21"/>
      <c r="C15" s="21"/>
      <c r="D15" s="22"/>
      <c r="E15" s="22">
        <v>6.0</v>
      </c>
      <c r="F15" s="23">
        <f t="shared" si="1"/>
        <v>0.1047197551</v>
      </c>
      <c r="G15" s="22">
        <v>0.6</v>
      </c>
      <c r="H15" s="21"/>
      <c r="I15" s="22">
        <v>441.0</v>
      </c>
      <c r="J15" s="22">
        <v>1.20927</v>
      </c>
      <c r="K15" s="22">
        <v>287.3</v>
      </c>
      <c r="L15" s="22">
        <v>-1.84587262711574</v>
      </c>
      <c r="M15" s="21">
        <f t="shared" si="4"/>
        <v>0.1221140372</v>
      </c>
      <c r="N15" s="21">
        <f t="shared" si="3"/>
        <v>0.06105701862</v>
      </c>
      <c r="O15" s="21"/>
      <c r="P15" s="21"/>
      <c r="Q15" s="21"/>
      <c r="R15" s="21"/>
      <c r="S15" s="21"/>
      <c r="T15" s="21"/>
      <c r="U15" s="21"/>
      <c r="V15" s="22"/>
      <c r="W15" s="21"/>
      <c r="X15" s="21"/>
      <c r="Y15" s="21"/>
      <c r="Z15" s="21"/>
      <c r="AA15" s="21"/>
      <c r="AB15" s="21"/>
      <c r="AC15" s="21"/>
      <c r="AD15" s="21"/>
      <c r="AE15" s="21"/>
      <c r="AF15" s="21"/>
    </row>
    <row r="16">
      <c r="A16" s="21"/>
      <c r="B16" s="21"/>
      <c r="C16" s="21"/>
      <c r="D16" s="22"/>
      <c r="E16" s="22">
        <v>10.0</v>
      </c>
      <c r="F16" s="23">
        <f t="shared" si="1"/>
        <v>0.1745329252</v>
      </c>
      <c r="G16" s="22">
        <v>0.6</v>
      </c>
      <c r="H16" s="21"/>
      <c r="I16" s="22">
        <v>441.0</v>
      </c>
      <c r="J16" s="22">
        <v>1.20927</v>
      </c>
      <c r="K16" s="22">
        <v>287.3</v>
      </c>
      <c r="L16" s="22">
        <v>-3.19563756485886</v>
      </c>
      <c r="M16" s="21">
        <f t="shared" si="4"/>
        <v>0.2114079806</v>
      </c>
      <c r="N16" s="21">
        <f t="shared" si="3"/>
        <v>0.1057039903</v>
      </c>
      <c r="O16" s="21"/>
      <c r="P16" s="21"/>
      <c r="Q16" s="21"/>
      <c r="R16" s="21"/>
      <c r="S16" s="21"/>
      <c r="T16" s="21"/>
      <c r="U16" s="21"/>
      <c r="V16" s="22"/>
      <c r="W16" s="21"/>
      <c r="X16" s="21"/>
      <c r="Y16" s="21"/>
      <c r="Z16" s="21"/>
      <c r="AA16" s="21"/>
      <c r="AB16" s="21"/>
      <c r="AC16" s="21"/>
      <c r="AD16" s="21"/>
      <c r="AE16" s="21"/>
      <c r="AF16" s="21"/>
    </row>
    <row r="17">
      <c r="D17" s="1">
        <v>2.0</v>
      </c>
      <c r="E17" s="1">
        <v>0.5</v>
      </c>
      <c r="F17" s="20">
        <f t="shared" si="1"/>
        <v>0.00872664626</v>
      </c>
      <c r="G17" s="1">
        <v>0.8</v>
      </c>
      <c r="I17" s="1">
        <v>964.0</v>
      </c>
      <c r="J17" s="1">
        <v>1.19082</v>
      </c>
      <c r="K17" s="1">
        <v>286.24</v>
      </c>
      <c r="L17" s="1">
        <v>-0.112846689460966</v>
      </c>
      <c r="M17" s="5">
        <f t="shared" si="4"/>
        <v>0.007465393135</v>
      </c>
      <c r="N17" s="5">
        <f t="shared" si="3"/>
        <v>0.003732696568</v>
      </c>
      <c r="V17" s="1">
        <v>2.0</v>
      </c>
      <c r="W17" s="5">
        <f t="array" ref="W17:X17">LINEST(M41:M46,F41:F46)</f>
        <v>2.266964249</v>
      </c>
      <c r="X17" s="5">
        <v>0.00536720148333479</v>
      </c>
      <c r="Y17" s="5">
        <f t="shared" ref="Y17:Y20" si="6">W17/$B$12</f>
        <v>1.133482125</v>
      </c>
    </row>
    <row r="18">
      <c r="D18" s="1">
        <v>11.0</v>
      </c>
      <c r="E18" s="1">
        <v>2.0</v>
      </c>
      <c r="F18" s="20">
        <f t="shared" si="1"/>
        <v>0.03490658504</v>
      </c>
      <c r="G18" s="1">
        <v>0.8</v>
      </c>
      <c r="I18" s="1">
        <v>964.0</v>
      </c>
      <c r="J18" s="1">
        <v>1.19082</v>
      </c>
      <c r="K18" s="1">
        <v>286.24</v>
      </c>
      <c r="L18" s="1">
        <v>-0.564464595143828</v>
      </c>
      <c r="M18" s="5">
        <f t="shared" si="4"/>
        <v>0.0373422573</v>
      </c>
      <c r="N18" s="5">
        <f t="shared" si="3"/>
        <v>0.01867112865</v>
      </c>
      <c r="Q18" s="20"/>
      <c r="R18" s="20"/>
      <c r="S18" s="20">
        <v>0.008726646259971648</v>
      </c>
      <c r="T18" s="5">
        <v>0.0074653931352041585</v>
      </c>
      <c r="V18" s="1">
        <v>2.5</v>
      </c>
      <c r="W18" s="5">
        <f t="array" ref="W18:X18">LINEST(M47:M52, F47:F52)</f>
        <v>1.503882844</v>
      </c>
      <c r="X18" s="5">
        <v>0.002323865172726863</v>
      </c>
      <c r="Y18" s="5">
        <f t="shared" si="6"/>
        <v>0.7519414221</v>
      </c>
    </row>
    <row r="19">
      <c r="D19" s="1">
        <v>20.0</v>
      </c>
      <c r="E19" s="1">
        <v>4.0</v>
      </c>
      <c r="F19" s="20">
        <f t="shared" si="1"/>
        <v>0.06981317008</v>
      </c>
      <c r="G19" s="1">
        <v>0.8</v>
      </c>
      <c r="I19" s="1">
        <v>964.0</v>
      </c>
      <c r="J19" s="1">
        <v>1.19082</v>
      </c>
      <c r="K19" s="1">
        <v>286.24</v>
      </c>
      <c r="L19" s="24">
        <v>1.31572066792681</v>
      </c>
      <c r="M19" s="5">
        <f t="shared" si="4"/>
        <v>-0.08704173857</v>
      </c>
      <c r="N19" s="5">
        <f t="shared" si="3"/>
        <v>-0.04352086928</v>
      </c>
      <c r="Q19" s="20"/>
      <c r="R19" s="20"/>
      <c r="S19" s="20">
        <v>0.03490658503988659</v>
      </c>
      <c r="T19" s="5">
        <v>0.03734225730308328</v>
      </c>
      <c r="V19" s="1">
        <v>3.0</v>
      </c>
      <c r="W19" s="5">
        <f t="array" ref="W19:X19">LINEST(M53:M58, F53:F58)</f>
        <v>1.270601569</v>
      </c>
      <c r="X19" s="5">
        <v>-0.0016188604776205613</v>
      </c>
      <c r="Y19" s="5">
        <f t="shared" si="6"/>
        <v>0.6353007846</v>
      </c>
    </row>
    <row r="20">
      <c r="D20" s="1">
        <v>29.0</v>
      </c>
      <c r="E20" s="1">
        <v>6.0</v>
      </c>
      <c r="F20" s="20">
        <f t="shared" si="1"/>
        <v>0.1047197551</v>
      </c>
      <c r="G20" s="1">
        <v>0.8</v>
      </c>
      <c r="I20" s="1">
        <v>964.0</v>
      </c>
      <c r="J20" s="1">
        <v>1.19082</v>
      </c>
      <c r="K20" s="1">
        <v>286.24</v>
      </c>
      <c r="L20" s="24">
        <v>0.652207764788807</v>
      </c>
      <c r="M20" s="5">
        <f t="shared" si="4"/>
        <v>-0.04314692255</v>
      </c>
      <c r="N20" s="5">
        <f t="shared" si="3"/>
        <v>-0.02157346127</v>
      </c>
      <c r="Q20" s="20"/>
      <c r="R20" s="20"/>
      <c r="S20" s="20">
        <v>0.13962634015954636</v>
      </c>
      <c r="T20" s="5">
        <v>0.13184653662208312</v>
      </c>
      <c r="V20" s="1">
        <v>3.2</v>
      </c>
      <c r="W20" s="5">
        <f t="array" ref="W20:X20">LINEST(M59:M64, F59:F64)</f>
        <v>1.204697092</v>
      </c>
      <c r="X20" s="5">
        <v>-0.0019244568280870381</v>
      </c>
      <c r="Y20" s="5">
        <f t="shared" si="6"/>
        <v>0.6023485458</v>
      </c>
    </row>
    <row r="21">
      <c r="D21" s="1">
        <v>38.0</v>
      </c>
      <c r="E21" s="1">
        <v>8.0</v>
      </c>
      <c r="F21" s="20">
        <f t="shared" si="1"/>
        <v>0.1396263402</v>
      </c>
      <c r="G21" s="1">
        <v>0.8</v>
      </c>
      <c r="I21" s="1">
        <v>964.0</v>
      </c>
      <c r="J21" s="1">
        <v>1.19082</v>
      </c>
      <c r="K21" s="1">
        <v>286.24</v>
      </c>
      <c r="L21" s="1">
        <v>-1.99298883598435</v>
      </c>
      <c r="M21" s="5">
        <f t="shared" si="4"/>
        <v>0.1318465366</v>
      </c>
      <c r="N21" s="5">
        <f t="shared" si="3"/>
        <v>0.06592326831</v>
      </c>
      <c r="Q21" s="20"/>
      <c r="R21" s="20"/>
      <c r="S21" s="20">
        <v>0.17453292519943295</v>
      </c>
      <c r="T21" s="5">
        <v>0.2817136243225692</v>
      </c>
    </row>
    <row r="22">
      <c r="D22" s="1">
        <v>47.0</v>
      </c>
      <c r="E22" s="1">
        <v>10.0</v>
      </c>
      <c r="F22" s="20">
        <f t="shared" si="1"/>
        <v>0.1745329252</v>
      </c>
      <c r="G22" s="1">
        <v>0.8</v>
      </c>
      <c r="I22" s="1">
        <v>964.0</v>
      </c>
      <c r="J22" s="1">
        <v>1.19082</v>
      </c>
      <c r="K22" s="1">
        <v>286.24</v>
      </c>
      <c r="L22" s="1">
        <v>-4.25837585577907</v>
      </c>
      <c r="M22" s="5">
        <f t="shared" si="4"/>
        <v>0.2817136243</v>
      </c>
      <c r="N22" s="5">
        <f t="shared" si="3"/>
        <v>0.1408568122</v>
      </c>
    </row>
    <row r="23">
      <c r="D23" s="1">
        <v>3.0</v>
      </c>
      <c r="E23" s="1">
        <v>0.5</v>
      </c>
      <c r="F23" s="20">
        <f t="shared" si="1"/>
        <v>0.00872664626</v>
      </c>
      <c r="G23" s="1">
        <v>1.0</v>
      </c>
      <c r="I23" s="1">
        <v>1525.0</v>
      </c>
      <c r="J23" s="1">
        <v>1.17126</v>
      </c>
      <c r="K23" s="1">
        <v>285.13</v>
      </c>
      <c r="L23" s="1">
        <v>-0.604544810029206</v>
      </c>
      <c r="M23" s="5">
        <f t="shared" si="4"/>
        <v>0.03999377116</v>
      </c>
      <c r="N23" s="5">
        <f t="shared" si="3"/>
        <v>0.01999688558</v>
      </c>
      <c r="S23" s="5">
        <f t="array" ref="S23:T23">LINEST(T18:T21, S18:S21)</f>
        <v>1.451892702</v>
      </c>
      <c r="T23" s="5">
        <v>-0.015277125839885108</v>
      </c>
      <c r="U23" s="5">
        <f>S23/$B$12</f>
        <v>0.725946351</v>
      </c>
    </row>
    <row r="24">
      <c r="D24" s="1">
        <v>12.0</v>
      </c>
      <c r="E24" s="1">
        <v>2.0</v>
      </c>
      <c r="F24" s="20">
        <f t="shared" si="1"/>
        <v>0.03490658504</v>
      </c>
      <c r="G24" s="1">
        <v>1.0</v>
      </c>
      <c r="I24" s="1">
        <v>1525.0</v>
      </c>
      <c r="J24" s="1">
        <v>1.17126</v>
      </c>
      <c r="K24" s="1">
        <v>285.13</v>
      </c>
      <c r="L24" s="1">
        <v>-2.32273600388679</v>
      </c>
      <c r="M24" s="5">
        <f t="shared" si="4"/>
        <v>0.1536610201</v>
      </c>
      <c r="N24" s="5">
        <f t="shared" si="3"/>
        <v>0.07683051005</v>
      </c>
    </row>
    <row r="25">
      <c r="D25" s="1">
        <v>21.0</v>
      </c>
      <c r="E25" s="1">
        <v>4.0</v>
      </c>
      <c r="F25" s="20">
        <f t="shared" si="1"/>
        <v>0.06981317008</v>
      </c>
      <c r="G25" s="1">
        <v>1.0</v>
      </c>
      <c r="I25" s="1">
        <v>1525.0</v>
      </c>
      <c r="J25" s="1">
        <v>1.17126</v>
      </c>
      <c r="K25" s="1">
        <v>285.13</v>
      </c>
      <c r="L25" s="1">
        <v>-4.61073349034545</v>
      </c>
      <c r="M25" s="5">
        <f t="shared" si="4"/>
        <v>0.3050239073</v>
      </c>
      <c r="N25" s="5">
        <f t="shared" si="3"/>
        <v>0.1525119537</v>
      </c>
    </row>
    <row r="26">
      <c r="D26" s="1">
        <v>30.0</v>
      </c>
      <c r="E26" s="1">
        <v>6.0</v>
      </c>
      <c r="F26" s="20">
        <f t="shared" si="1"/>
        <v>0.1047197551</v>
      </c>
      <c r="G26" s="1">
        <v>1.0</v>
      </c>
      <c r="I26" s="1">
        <v>1525.0</v>
      </c>
      <c r="J26" s="1">
        <v>1.17126</v>
      </c>
      <c r="K26" s="1">
        <v>285.13</v>
      </c>
      <c r="L26" s="1">
        <v>-7.08121677136228</v>
      </c>
      <c r="M26" s="5">
        <f t="shared" si="4"/>
        <v>0.4684591752</v>
      </c>
      <c r="N26" s="5">
        <f t="shared" si="3"/>
        <v>0.2342295876</v>
      </c>
    </row>
    <row r="27">
      <c r="D27" s="1">
        <v>39.0</v>
      </c>
      <c r="E27" s="1">
        <v>8.0</v>
      </c>
      <c r="F27" s="20">
        <f t="shared" si="1"/>
        <v>0.1396263402</v>
      </c>
      <c r="G27" s="1">
        <v>1.0</v>
      </c>
      <c r="I27" s="1">
        <v>1525.0</v>
      </c>
      <c r="J27" s="1">
        <v>1.17126</v>
      </c>
      <c r="K27" s="1">
        <v>285.13</v>
      </c>
      <c r="L27" s="1">
        <v>-9.66418360775964</v>
      </c>
      <c r="M27" s="5">
        <f t="shared" si="4"/>
        <v>0.6393358131</v>
      </c>
      <c r="N27" s="5">
        <f t="shared" si="3"/>
        <v>0.3196679066</v>
      </c>
    </row>
    <row r="28">
      <c r="D28" s="1">
        <v>48.0</v>
      </c>
      <c r="E28" s="1">
        <v>10.0</v>
      </c>
      <c r="F28" s="20">
        <f t="shared" si="1"/>
        <v>0.1745329252</v>
      </c>
      <c r="G28" s="1">
        <v>1.0</v>
      </c>
      <c r="I28" s="1">
        <v>1525.0</v>
      </c>
      <c r="J28" s="1">
        <v>1.17126</v>
      </c>
      <c r="K28" s="1">
        <v>285.13</v>
      </c>
      <c r="L28" s="1">
        <v>-12.532791197346</v>
      </c>
      <c r="M28" s="5">
        <f t="shared" si="4"/>
        <v>0.8291090666</v>
      </c>
      <c r="N28" s="5">
        <f t="shared" si="3"/>
        <v>0.4145545333</v>
      </c>
    </row>
    <row r="29">
      <c r="D29" s="1">
        <v>4.0</v>
      </c>
      <c r="E29" s="1">
        <v>0.5</v>
      </c>
      <c r="F29" s="20">
        <f t="shared" si="1"/>
        <v>0.00872664626</v>
      </c>
      <c r="G29" s="1">
        <v>1.2</v>
      </c>
      <c r="I29" s="1">
        <v>2207.0</v>
      </c>
      <c r="J29" s="1">
        <v>1.14782</v>
      </c>
      <c r="K29" s="1">
        <v>283.8</v>
      </c>
      <c r="L29" s="1">
        <v>-0.455664573803701</v>
      </c>
      <c r="M29" s="5">
        <f t="shared" si="4"/>
        <v>0.03014457223</v>
      </c>
      <c r="N29" s="5">
        <f t="shared" si="3"/>
        <v>0.01507228611</v>
      </c>
    </row>
    <row r="30">
      <c r="D30" s="1">
        <v>13.0</v>
      </c>
      <c r="E30" s="1">
        <v>2.0</v>
      </c>
      <c r="F30" s="20">
        <f t="shared" si="1"/>
        <v>0.03490658504</v>
      </c>
      <c r="G30" s="1">
        <v>1.2</v>
      </c>
      <c r="I30" s="1">
        <v>2207.0</v>
      </c>
      <c r="J30" s="1">
        <v>1.14782</v>
      </c>
      <c r="K30" s="1">
        <v>283.8</v>
      </c>
      <c r="L30" s="1">
        <v>-1.88089781773261</v>
      </c>
      <c r="M30" s="5">
        <f t="shared" si="4"/>
        <v>0.1244311351</v>
      </c>
      <c r="N30" s="5">
        <f t="shared" si="3"/>
        <v>0.06221556753</v>
      </c>
    </row>
    <row r="31">
      <c r="D31" s="1">
        <v>22.0</v>
      </c>
      <c r="E31" s="1">
        <v>4.0</v>
      </c>
      <c r="F31" s="20">
        <f t="shared" si="1"/>
        <v>0.06981317008</v>
      </c>
      <c r="G31" s="1">
        <v>1.2</v>
      </c>
      <c r="I31" s="1">
        <v>2207.0</v>
      </c>
      <c r="J31" s="1">
        <v>1.14782</v>
      </c>
      <c r="K31" s="1">
        <v>283.8</v>
      </c>
      <c r="L31" s="1">
        <v>-3.77691095172471</v>
      </c>
      <c r="M31" s="5">
        <f t="shared" si="4"/>
        <v>0.2498622266</v>
      </c>
      <c r="N31" s="5">
        <f t="shared" si="3"/>
        <v>0.1249311133</v>
      </c>
    </row>
    <row r="32">
      <c r="D32" s="1">
        <v>31.0</v>
      </c>
      <c r="E32" s="1">
        <v>6.0</v>
      </c>
      <c r="F32" s="20">
        <f t="shared" si="1"/>
        <v>0.1047197551</v>
      </c>
      <c r="G32" s="1">
        <v>1.2</v>
      </c>
      <c r="I32" s="1">
        <v>2207.0</v>
      </c>
      <c r="J32" s="1">
        <v>1.14782</v>
      </c>
      <c r="K32" s="1">
        <v>283.8</v>
      </c>
      <c r="L32" s="1">
        <v>-5.83949134155359</v>
      </c>
      <c r="M32" s="5">
        <f t="shared" si="4"/>
        <v>0.386312605</v>
      </c>
      <c r="N32" s="5">
        <f t="shared" si="3"/>
        <v>0.1931563025</v>
      </c>
    </row>
    <row r="33">
      <c r="D33" s="1">
        <v>40.0</v>
      </c>
      <c r="E33" s="1">
        <v>8.0</v>
      </c>
      <c r="F33" s="20">
        <f t="shared" si="1"/>
        <v>0.1396263402</v>
      </c>
      <c r="G33" s="1">
        <v>1.2</v>
      </c>
      <c r="I33" s="1">
        <v>2207.0</v>
      </c>
      <c r="J33" s="1">
        <v>1.14782</v>
      </c>
      <c r="K33" s="1">
        <v>283.8</v>
      </c>
      <c r="L33" s="1">
        <v>-8.01852312050995</v>
      </c>
      <c r="M33" s="5">
        <f t="shared" si="4"/>
        <v>0.5304668462</v>
      </c>
      <c r="N33" s="5">
        <f t="shared" si="3"/>
        <v>0.2652334231</v>
      </c>
    </row>
    <row r="34">
      <c r="D34" s="1">
        <v>49.0</v>
      </c>
      <c r="E34" s="1">
        <v>10.0</v>
      </c>
      <c r="F34" s="20">
        <f t="shared" si="1"/>
        <v>0.1745329252</v>
      </c>
      <c r="G34" s="1">
        <v>1.2</v>
      </c>
      <c r="I34" s="1">
        <v>2207.0</v>
      </c>
      <c r="J34" s="1">
        <v>1.14782</v>
      </c>
      <c r="K34" s="1">
        <v>283.8</v>
      </c>
      <c r="L34" s="1">
        <v>-10.296545921404</v>
      </c>
      <c r="M34" s="5">
        <f t="shared" si="4"/>
        <v>0.6811698562</v>
      </c>
      <c r="N34" s="5">
        <f t="shared" si="3"/>
        <v>0.3405849281</v>
      </c>
    </row>
    <row r="35">
      <c r="D35" s="1">
        <v>5.0</v>
      </c>
      <c r="E35" s="1">
        <v>0.5</v>
      </c>
      <c r="F35" s="20">
        <f t="shared" si="1"/>
        <v>0.00872664626</v>
      </c>
      <c r="G35" s="1">
        <v>1.5</v>
      </c>
      <c r="I35" s="1">
        <v>3469.0</v>
      </c>
      <c r="J35" s="1">
        <v>1.10539</v>
      </c>
      <c r="K35" s="1">
        <v>281.3</v>
      </c>
      <c r="L35" s="1">
        <v>-0.350481113876883</v>
      </c>
      <c r="M35" s="5">
        <f t="shared" si="4"/>
        <v>0.02318614143</v>
      </c>
      <c r="N35" s="5">
        <f t="shared" si="3"/>
        <v>0.01159307071</v>
      </c>
    </row>
    <row r="36">
      <c r="D36" s="1">
        <v>14.0</v>
      </c>
      <c r="E36" s="1">
        <v>2.0</v>
      </c>
      <c r="F36" s="20">
        <f t="shared" si="1"/>
        <v>0.03490658504</v>
      </c>
      <c r="G36" s="1">
        <v>1.5</v>
      </c>
      <c r="I36" s="1">
        <v>3469.0</v>
      </c>
      <c r="J36" s="1">
        <v>1.10539</v>
      </c>
      <c r="K36" s="1">
        <v>281.3</v>
      </c>
      <c r="L36" s="1">
        <v>-1.54363178354439</v>
      </c>
      <c r="M36" s="5">
        <f t="shared" si="4"/>
        <v>0.1021192396</v>
      </c>
      <c r="N36" s="5">
        <f t="shared" si="3"/>
        <v>0.0510596198</v>
      </c>
    </row>
    <row r="37">
      <c r="D37" s="1">
        <v>23.0</v>
      </c>
      <c r="E37" s="1">
        <v>4.0</v>
      </c>
      <c r="F37" s="20">
        <f t="shared" si="1"/>
        <v>0.06981317008</v>
      </c>
      <c r="G37" s="1">
        <v>1.5</v>
      </c>
      <c r="I37" s="1">
        <v>3469.0</v>
      </c>
      <c r="J37" s="1">
        <v>1.10539</v>
      </c>
      <c r="K37" s="1">
        <v>281.3</v>
      </c>
      <c r="L37" s="1">
        <v>-3.10331587325307</v>
      </c>
      <c r="M37" s="5">
        <f t="shared" si="4"/>
        <v>0.2053004224</v>
      </c>
      <c r="N37" s="5">
        <f t="shared" si="3"/>
        <v>0.1026502112</v>
      </c>
    </row>
    <row r="38">
      <c r="D38" s="1">
        <v>32.0</v>
      </c>
      <c r="E38" s="1">
        <v>6.0</v>
      </c>
      <c r="F38" s="20">
        <f t="shared" si="1"/>
        <v>0.1047197551</v>
      </c>
      <c r="G38" s="1">
        <v>1.5</v>
      </c>
      <c r="I38" s="1">
        <v>3469.0</v>
      </c>
      <c r="J38" s="1">
        <v>1.10539</v>
      </c>
      <c r="K38" s="1">
        <v>281.3</v>
      </c>
      <c r="L38" s="1">
        <v>-4.71447396968662</v>
      </c>
      <c r="M38" s="5">
        <f t="shared" si="4"/>
        <v>0.3118868775</v>
      </c>
      <c r="N38" s="5">
        <f t="shared" si="3"/>
        <v>0.1559434387</v>
      </c>
    </row>
    <row r="39">
      <c r="D39" s="1">
        <v>41.0</v>
      </c>
      <c r="E39" s="1">
        <v>8.0</v>
      </c>
      <c r="F39" s="20">
        <f t="shared" si="1"/>
        <v>0.1396263402</v>
      </c>
      <c r="G39" s="1">
        <v>1.5</v>
      </c>
      <c r="I39" s="1">
        <v>3469.0</v>
      </c>
      <c r="J39" s="1">
        <v>1.10539</v>
      </c>
      <c r="K39" s="1">
        <v>281.3</v>
      </c>
      <c r="L39" s="1">
        <v>-6.41880007597679</v>
      </c>
      <c r="M39" s="5">
        <f t="shared" si="4"/>
        <v>0.424636879</v>
      </c>
      <c r="N39" s="5">
        <f t="shared" si="3"/>
        <v>0.2123184395</v>
      </c>
    </row>
    <row r="40">
      <c r="D40" s="1">
        <v>50.0</v>
      </c>
      <c r="E40" s="1">
        <v>10.0</v>
      </c>
      <c r="F40" s="20">
        <f t="shared" si="1"/>
        <v>0.1745329252</v>
      </c>
      <c r="G40" s="1">
        <v>1.5</v>
      </c>
      <c r="I40" s="1">
        <v>3469.0</v>
      </c>
      <c r="J40" s="1">
        <v>1.10539</v>
      </c>
      <c r="K40" s="1">
        <v>281.3</v>
      </c>
      <c r="L40" s="1">
        <v>-8.14403744421232</v>
      </c>
      <c r="M40" s="5">
        <f t="shared" si="4"/>
        <v>0.5387702689</v>
      </c>
      <c r="N40" s="5">
        <f t="shared" si="3"/>
        <v>0.2693851345</v>
      </c>
    </row>
    <row r="41">
      <c r="D41" s="1">
        <v>6.0</v>
      </c>
      <c r="E41" s="1">
        <v>0.5</v>
      </c>
      <c r="F41" s="20">
        <f t="shared" si="1"/>
        <v>0.00872664626</v>
      </c>
      <c r="G41" s="1">
        <v>2.0</v>
      </c>
      <c r="I41" s="1">
        <v>6184.0</v>
      </c>
      <c r="J41" s="1">
        <v>1.01819</v>
      </c>
      <c r="K41" s="1">
        <v>275.9</v>
      </c>
      <c r="L41" s="1">
        <v>-0.337267237906615</v>
      </c>
      <c r="M41" s="5">
        <f t="shared" si="4"/>
        <v>0.02231197508</v>
      </c>
      <c r="N41" s="5">
        <f t="shared" si="3"/>
        <v>0.01115598754</v>
      </c>
    </row>
    <row r="42">
      <c r="D42" s="1">
        <v>15.0</v>
      </c>
      <c r="E42" s="1">
        <v>2.0</v>
      </c>
      <c r="F42" s="20">
        <f t="shared" si="1"/>
        <v>0.03490658504</v>
      </c>
      <c r="G42" s="1">
        <v>2.0</v>
      </c>
      <c r="I42" s="1">
        <v>6184.0</v>
      </c>
      <c r="J42" s="1">
        <v>1.01819</v>
      </c>
      <c r="K42" s="1">
        <v>275.9</v>
      </c>
      <c r="L42" s="1">
        <v>-1.290474100889</v>
      </c>
      <c r="M42" s="5">
        <f t="shared" si="4"/>
        <v>0.08537154736</v>
      </c>
      <c r="N42" s="5">
        <f t="shared" si="3"/>
        <v>0.04268577368</v>
      </c>
    </row>
    <row r="43">
      <c r="D43" s="1">
        <v>24.0</v>
      </c>
      <c r="E43" s="1">
        <v>4.0</v>
      </c>
      <c r="F43" s="20">
        <f t="shared" si="1"/>
        <v>0.06981317008</v>
      </c>
      <c r="G43" s="1">
        <v>2.0</v>
      </c>
      <c r="I43" s="1">
        <v>6184.0</v>
      </c>
      <c r="J43" s="1">
        <v>1.01819</v>
      </c>
      <c r="K43" s="1">
        <v>275.9</v>
      </c>
      <c r="L43" s="1">
        <v>-2.52023037291959</v>
      </c>
      <c r="M43" s="5">
        <f t="shared" si="4"/>
        <v>0.1667262958</v>
      </c>
      <c r="N43" s="5">
        <f t="shared" si="3"/>
        <v>0.08336314789</v>
      </c>
    </row>
    <row r="44">
      <c r="D44" s="1">
        <v>33.0</v>
      </c>
      <c r="E44" s="1">
        <v>6.0</v>
      </c>
      <c r="F44" s="20">
        <f t="shared" si="1"/>
        <v>0.1047197551</v>
      </c>
      <c r="G44" s="1">
        <v>2.0</v>
      </c>
      <c r="I44" s="1">
        <v>6184.0</v>
      </c>
      <c r="J44" s="1">
        <v>1.01819</v>
      </c>
      <c r="K44" s="1">
        <v>275.9</v>
      </c>
      <c r="L44" s="1">
        <v>-3.67056805981676</v>
      </c>
      <c r="M44" s="5">
        <f t="shared" si="4"/>
        <v>0.2428270934</v>
      </c>
      <c r="N44" s="5">
        <f t="shared" si="3"/>
        <v>0.1214135467</v>
      </c>
    </row>
    <row r="45">
      <c r="D45" s="1">
        <v>42.0</v>
      </c>
      <c r="E45" s="1">
        <v>8.0</v>
      </c>
      <c r="F45" s="20">
        <f t="shared" si="1"/>
        <v>0.1396263402</v>
      </c>
      <c r="G45" s="1">
        <v>2.0</v>
      </c>
      <c r="I45" s="1">
        <v>6184.0</v>
      </c>
      <c r="J45" s="1">
        <v>1.01819</v>
      </c>
      <c r="K45" s="1">
        <v>275.9</v>
      </c>
      <c r="L45" s="1">
        <v>-4.87450728451425</v>
      </c>
      <c r="M45" s="5">
        <f t="shared" si="4"/>
        <v>0.3224739103</v>
      </c>
      <c r="N45" s="5">
        <f t="shared" si="3"/>
        <v>0.1612369552</v>
      </c>
    </row>
    <row r="46">
      <c r="D46" s="1">
        <v>51.0</v>
      </c>
      <c r="E46" s="1">
        <v>10.0</v>
      </c>
      <c r="F46" s="20">
        <f t="shared" si="1"/>
        <v>0.1745329252</v>
      </c>
      <c r="G46" s="1">
        <v>2.0</v>
      </c>
      <c r="I46" s="1">
        <v>6184.0</v>
      </c>
      <c r="J46" s="1">
        <v>1.01819</v>
      </c>
      <c r="K46" s="1">
        <v>275.9</v>
      </c>
      <c r="L46" s="1">
        <v>-6.03512956801788</v>
      </c>
      <c r="M46" s="5">
        <f t="shared" si="4"/>
        <v>0.3992550873</v>
      </c>
      <c r="N46" s="5">
        <f t="shared" si="3"/>
        <v>0.1996275436</v>
      </c>
    </row>
    <row r="47">
      <c r="D47" s="1">
        <v>7.0</v>
      </c>
      <c r="E47" s="1">
        <v>0.5</v>
      </c>
      <c r="F47" s="20">
        <f t="shared" si="1"/>
        <v>0.00872664626</v>
      </c>
      <c r="G47" s="1">
        <v>2.5</v>
      </c>
      <c r="I47" s="1">
        <v>9574.0</v>
      </c>
      <c r="J47" s="1">
        <v>0.91681</v>
      </c>
      <c r="K47" s="1">
        <v>269.2</v>
      </c>
      <c r="L47" s="1">
        <v>-0.20639084273691</v>
      </c>
      <c r="M47" s="5">
        <f t="shared" si="4"/>
        <v>0.0136538235</v>
      </c>
      <c r="N47" s="5">
        <f t="shared" si="3"/>
        <v>0.00682691175</v>
      </c>
    </row>
    <row r="48">
      <c r="D48" s="1">
        <v>16.0</v>
      </c>
      <c r="E48" s="1">
        <v>2.0</v>
      </c>
      <c r="F48" s="20">
        <f t="shared" si="1"/>
        <v>0.03490658504</v>
      </c>
      <c r="G48" s="1">
        <v>2.5</v>
      </c>
      <c r="I48" s="1">
        <v>9574.0</v>
      </c>
      <c r="J48" s="1">
        <v>0.91681</v>
      </c>
      <c r="K48" s="1">
        <v>269.2</v>
      </c>
      <c r="L48" s="1">
        <v>-0.841638382015984</v>
      </c>
      <c r="M48" s="5">
        <f t="shared" si="4"/>
        <v>0.05567873927</v>
      </c>
      <c r="N48" s="5">
        <f t="shared" si="3"/>
        <v>0.02783936963</v>
      </c>
    </row>
    <row r="49">
      <c r="D49" s="1">
        <v>25.0</v>
      </c>
      <c r="E49" s="1">
        <v>4.0</v>
      </c>
      <c r="F49" s="20">
        <f t="shared" si="1"/>
        <v>0.06981317008</v>
      </c>
      <c r="G49" s="1">
        <v>2.5</v>
      </c>
      <c r="I49" s="1">
        <v>9574.0</v>
      </c>
      <c r="J49" s="1">
        <v>0.91681</v>
      </c>
      <c r="K49" s="1">
        <v>269.2</v>
      </c>
      <c r="L49" s="1">
        <v>-1.65450090276414</v>
      </c>
      <c r="M49" s="5">
        <f t="shared" si="4"/>
        <v>0.1094538062</v>
      </c>
      <c r="N49" s="5">
        <f t="shared" si="3"/>
        <v>0.05472690311</v>
      </c>
    </row>
    <row r="50">
      <c r="D50" s="1">
        <v>34.0</v>
      </c>
      <c r="E50" s="1">
        <v>6.0</v>
      </c>
      <c r="F50" s="20">
        <f t="shared" si="1"/>
        <v>0.1047197551</v>
      </c>
      <c r="G50" s="1">
        <v>2.5</v>
      </c>
      <c r="I50" s="1">
        <v>9574.0</v>
      </c>
      <c r="J50" s="1">
        <v>0.91681</v>
      </c>
      <c r="K50" s="1">
        <v>269.2</v>
      </c>
      <c r="L50" s="1">
        <v>-2.40853817778552</v>
      </c>
      <c r="M50" s="5">
        <f t="shared" si="4"/>
        <v>0.1593372784</v>
      </c>
      <c r="N50" s="5">
        <f t="shared" si="3"/>
        <v>0.07966863921</v>
      </c>
    </row>
    <row r="51">
      <c r="D51" s="1">
        <v>43.0</v>
      </c>
      <c r="E51" s="1">
        <v>8.0</v>
      </c>
      <c r="F51" s="20">
        <f t="shared" si="1"/>
        <v>0.1396263402</v>
      </c>
      <c r="G51" s="1">
        <v>2.5</v>
      </c>
      <c r="I51" s="1">
        <v>9574.0</v>
      </c>
      <c r="J51" s="1">
        <v>0.91681</v>
      </c>
      <c r="K51" s="1">
        <v>269.2</v>
      </c>
      <c r="L51" s="1">
        <v>-3.20333203178203</v>
      </c>
      <c r="M51" s="5">
        <f t="shared" si="4"/>
        <v>0.2119170095</v>
      </c>
      <c r="N51" s="5">
        <f t="shared" si="3"/>
        <v>0.1059585047</v>
      </c>
    </row>
    <row r="52">
      <c r="D52" s="1">
        <v>52.0</v>
      </c>
      <c r="E52" s="1">
        <v>10.0</v>
      </c>
      <c r="F52" s="20">
        <f t="shared" si="1"/>
        <v>0.1745329252</v>
      </c>
      <c r="G52" s="1">
        <v>2.5</v>
      </c>
      <c r="I52" s="1">
        <v>9574.0</v>
      </c>
      <c r="J52" s="1">
        <v>0.91681</v>
      </c>
      <c r="K52" s="1">
        <v>269.2</v>
      </c>
      <c r="L52" s="1">
        <v>-3.99753429303118</v>
      </c>
      <c r="M52" s="5">
        <f t="shared" si="4"/>
        <v>0.2644576036</v>
      </c>
      <c r="N52" s="5">
        <f t="shared" si="3"/>
        <v>0.1322288018</v>
      </c>
    </row>
    <row r="53">
      <c r="D53" s="1">
        <v>8.0</v>
      </c>
      <c r="E53" s="1">
        <v>0.5</v>
      </c>
      <c r="F53" s="20">
        <f t="shared" si="1"/>
        <v>0.00872664626</v>
      </c>
      <c r="G53" s="1">
        <v>3.0</v>
      </c>
      <c r="I53" s="1">
        <v>12982.0</v>
      </c>
      <c r="J53" s="1">
        <v>0.82286</v>
      </c>
      <c r="K53" s="1">
        <v>262.43</v>
      </c>
      <c r="L53" s="1">
        <v>-0.134005624774936</v>
      </c>
      <c r="M53" s="5">
        <f t="shared" si="4"/>
        <v>0.008865166325</v>
      </c>
      <c r="N53" s="5">
        <f t="shared" si="3"/>
        <v>0.004432583162</v>
      </c>
    </row>
    <row r="54">
      <c r="D54" s="1">
        <v>17.0</v>
      </c>
      <c r="E54" s="1">
        <v>2.0</v>
      </c>
      <c r="F54" s="20">
        <f t="shared" si="1"/>
        <v>0.03490658504</v>
      </c>
      <c r="G54" s="1">
        <v>3.0</v>
      </c>
      <c r="I54" s="1">
        <v>12982.0</v>
      </c>
      <c r="J54" s="1">
        <v>0.82286</v>
      </c>
      <c r="K54" s="1">
        <v>262.43</v>
      </c>
      <c r="L54" s="1">
        <v>-0.658636750186609</v>
      </c>
      <c r="M54" s="5">
        <f t="shared" si="4"/>
        <v>0.04357223324</v>
      </c>
      <c r="N54" s="5">
        <f t="shared" si="3"/>
        <v>0.02178611662</v>
      </c>
    </row>
    <row r="55">
      <c r="D55" s="1">
        <v>26.0</v>
      </c>
      <c r="E55" s="1">
        <v>4.0</v>
      </c>
      <c r="F55" s="20">
        <f t="shared" si="1"/>
        <v>0.06981317008</v>
      </c>
      <c r="G55" s="1">
        <v>3.0</v>
      </c>
      <c r="I55" s="1">
        <v>12982.0</v>
      </c>
      <c r="J55" s="1">
        <v>0.82286</v>
      </c>
      <c r="K55" s="1">
        <v>262.43</v>
      </c>
      <c r="L55" s="1">
        <v>-1.33170514584464</v>
      </c>
      <c r="M55" s="5">
        <f t="shared" si="4"/>
        <v>0.08809919459</v>
      </c>
      <c r="N55" s="5">
        <f t="shared" si="3"/>
        <v>0.0440495973</v>
      </c>
    </row>
    <row r="56">
      <c r="D56" s="1">
        <v>35.0</v>
      </c>
      <c r="E56" s="1">
        <v>6.0</v>
      </c>
      <c r="F56" s="20">
        <f t="shared" si="1"/>
        <v>0.1047197551</v>
      </c>
      <c r="G56" s="1">
        <v>3.0</v>
      </c>
      <c r="I56" s="1">
        <v>12982.0</v>
      </c>
      <c r="J56" s="1">
        <v>0.82286</v>
      </c>
      <c r="K56" s="1">
        <v>262.43</v>
      </c>
      <c r="L56" s="1">
        <v>-1.96637100755596</v>
      </c>
      <c r="M56" s="5">
        <f t="shared" si="4"/>
        <v>0.1300856294</v>
      </c>
      <c r="N56" s="5">
        <f t="shared" si="3"/>
        <v>0.06504281469</v>
      </c>
    </row>
    <row r="57">
      <c r="D57" s="1">
        <v>44.0</v>
      </c>
      <c r="E57" s="1">
        <v>8.0</v>
      </c>
      <c r="F57" s="20">
        <f t="shared" si="1"/>
        <v>0.1396263402</v>
      </c>
      <c r="G57" s="1">
        <v>3.0</v>
      </c>
      <c r="I57" s="1">
        <v>12982.0</v>
      </c>
      <c r="J57" s="1">
        <v>0.82286</v>
      </c>
      <c r="K57" s="1">
        <v>262.43</v>
      </c>
      <c r="L57" s="1">
        <v>-2.64484435833263</v>
      </c>
      <c r="M57" s="5">
        <f t="shared" si="4"/>
        <v>0.1749701565</v>
      </c>
      <c r="N57" s="5">
        <f t="shared" si="3"/>
        <v>0.08748507825</v>
      </c>
    </row>
    <row r="58">
      <c r="D58" s="1">
        <v>53.0</v>
      </c>
      <c r="E58" s="1">
        <v>10.0</v>
      </c>
      <c r="F58" s="20">
        <f t="shared" si="1"/>
        <v>0.1745329252</v>
      </c>
      <c r="G58" s="1">
        <v>3.0</v>
      </c>
      <c r="I58" s="1">
        <v>12982.0</v>
      </c>
      <c r="J58" s="1">
        <v>0.82286</v>
      </c>
      <c r="K58" s="1">
        <v>262.43</v>
      </c>
      <c r="L58" s="1">
        <v>-3.34165776599628</v>
      </c>
      <c r="M58" s="5">
        <f t="shared" si="4"/>
        <v>0.2210679734</v>
      </c>
      <c r="N58" s="5">
        <f t="shared" si="3"/>
        <v>0.1105339867</v>
      </c>
    </row>
    <row r="59">
      <c r="D59" s="1">
        <v>9.0</v>
      </c>
      <c r="E59" s="1">
        <v>0.5</v>
      </c>
      <c r="F59" s="20">
        <f t="shared" si="1"/>
        <v>0.00872664626</v>
      </c>
      <c r="G59" s="1">
        <v>3.2</v>
      </c>
      <c r="I59" s="1">
        <v>16138.0</v>
      </c>
      <c r="J59" s="1">
        <v>0.7426</v>
      </c>
      <c r="K59" s="1">
        <v>256.2</v>
      </c>
      <c r="L59" s="1">
        <v>-0.121432052147281</v>
      </c>
      <c r="M59" s="5">
        <f t="shared" si="4"/>
        <v>0.008033359355</v>
      </c>
      <c r="N59" s="5">
        <f t="shared" si="3"/>
        <v>0.004016679678</v>
      </c>
    </row>
    <row r="60">
      <c r="D60" s="1">
        <v>18.0</v>
      </c>
      <c r="E60" s="1">
        <v>2.0</v>
      </c>
      <c r="F60" s="20">
        <f t="shared" si="1"/>
        <v>0.03490658504</v>
      </c>
      <c r="G60" s="1">
        <v>3.2</v>
      </c>
      <c r="I60" s="1">
        <v>16138.0</v>
      </c>
      <c r="J60" s="1">
        <v>0.7426</v>
      </c>
      <c r="K60" s="1">
        <v>256.2</v>
      </c>
      <c r="L60" s="1">
        <v>-0.618506928549983</v>
      </c>
      <c r="M60" s="5">
        <f t="shared" si="4"/>
        <v>0.04091743764</v>
      </c>
      <c r="N60" s="5">
        <f t="shared" si="3"/>
        <v>0.02045871882</v>
      </c>
    </row>
    <row r="61">
      <c r="D61" s="1">
        <v>27.0</v>
      </c>
      <c r="E61" s="1">
        <v>4.0</v>
      </c>
      <c r="F61" s="20">
        <f t="shared" si="1"/>
        <v>0.06981317008</v>
      </c>
      <c r="G61" s="1">
        <v>3.2</v>
      </c>
      <c r="I61" s="1">
        <v>16138.0</v>
      </c>
      <c r="J61" s="1">
        <v>0.7426</v>
      </c>
      <c r="K61" s="1">
        <v>256.2</v>
      </c>
      <c r="L61" s="1">
        <v>-1.25523508619645</v>
      </c>
      <c r="M61" s="5">
        <f t="shared" si="4"/>
        <v>0.08304030398</v>
      </c>
      <c r="N61" s="5">
        <f t="shared" si="3"/>
        <v>0.04152015199</v>
      </c>
    </row>
    <row r="62">
      <c r="D62" s="1">
        <v>36.0</v>
      </c>
      <c r="E62" s="1">
        <v>6.0</v>
      </c>
      <c r="F62" s="20">
        <f t="shared" si="1"/>
        <v>0.1047197551</v>
      </c>
      <c r="G62" s="1">
        <v>3.2</v>
      </c>
      <c r="I62" s="1">
        <v>16138.0</v>
      </c>
      <c r="J62" s="1">
        <v>0.7426</v>
      </c>
      <c r="K62" s="1">
        <v>256.2</v>
      </c>
      <c r="L62" s="1">
        <v>-1.85655155923836</v>
      </c>
      <c r="M62" s="5">
        <f t="shared" si="4"/>
        <v>0.1228205039</v>
      </c>
      <c r="N62" s="5">
        <f t="shared" si="3"/>
        <v>0.06141025196</v>
      </c>
      <c r="V62" s="19"/>
    </row>
    <row r="63">
      <c r="D63" s="1">
        <v>45.0</v>
      </c>
      <c r="E63" s="1">
        <v>8.0</v>
      </c>
      <c r="F63" s="20">
        <f t="shared" si="1"/>
        <v>0.1396263402</v>
      </c>
      <c r="G63" s="1">
        <v>3.2</v>
      </c>
      <c r="I63" s="1">
        <v>16138.0</v>
      </c>
      <c r="J63" s="1">
        <v>0.7426</v>
      </c>
      <c r="K63" s="1">
        <v>256.2</v>
      </c>
      <c r="L63" s="1">
        <v>-2.50922070956572</v>
      </c>
      <c r="M63" s="5">
        <f t="shared" si="4"/>
        <v>0.1659979495</v>
      </c>
      <c r="N63" s="5">
        <f t="shared" si="3"/>
        <v>0.08299897476</v>
      </c>
    </row>
    <row r="64">
      <c r="D64" s="1">
        <v>54.0</v>
      </c>
      <c r="E64" s="1">
        <v>10.0</v>
      </c>
      <c r="F64" s="20">
        <f t="shared" si="1"/>
        <v>0.1745329252</v>
      </c>
      <c r="G64" s="1">
        <v>3.2</v>
      </c>
      <c r="I64" s="1">
        <v>16138.0</v>
      </c>
      <c r="J64" s="1">
        <v>0.7426</v>
      </c>
      <c r="K64" s="1">
        <v>256.2</v>
      </c>
      <c r="L64" s="1">
        <v>-3.15824988802601</v>
      </c>
      <c r="M64" s="5">
        <f t="shared" si="4"/>
        <v>0.2089345921</v>
      </c>
      <c r="N64" s="5">
        <f t="shared" si="3"/>
        <v>0.1044672961</v>
      </c>
    </row>
    <row r="65">
      <c r="F65" s="25"/>
    </row>
    <row r="66">
      <c r="F66" s="25"/>
    </row>
    <row r="67">
      <c r="F67" s="25"/>
    </row>
    <row r="68">
      <c r="F68" s="25"/>
    </row>
    <row r="69">
      <c r="F69" s="25"/>
    </row>
    <row r="70">
      <c r="F70" s="25"/>
    </row>
    <row r="71">
      <c r="F71" s="25"/>
    </row>
    <row r="72">
      <c r="F72" s="25"/>
    </row>
    <row r="73">
      <c r="F73" s="25"/>
    </row>
    <row r="74">
      <c r="F74" s="25"/>
    </row>
    <row r="75">
      <c r="F75" s="25"/>
    </row>
    <row r="76">
      <c r="F76" s="25"/>
    </row>
    <row r="77">
      <c r="F77" s="25"/>
    </row>
    <row r="78">
      <c r="F78" s="25"/>
    </row>
    <row r="79">
      <c r="F79" s="25"/>
    </row>
    <row r="80">
      <c r="F80" s="25"/>
    </row>
    <row r="81">
      <c r="F81" s="25"/>
    </row>
    <row r="82">
      <c r="F82" s="25"/>
    </row>
    <row r="83">
      <c r="F83" s="25"/>
    </row>
    <row r="84">
      <c r="F84" s="25"/>
    </row>
    <row r="85">
      <c r="F85" s="25"/>
    </row>
    <row r="86">
      <c r="F86" s="25"/>
    </row>
    <row r="87">
      <c r="F87" s="25"/>
    </row>
    <row r="88">
      <c r="F88" s="25"/>
    </row>
    <row r="89">
      <c r="F89" s="25"/>
    </row>
    <row r="90">
      <c r="F90" s="25"/>
    </row>
    <row r="91">
      <c r="F91" s="25"/>
    </row>
    <row r="92">
      <c r="F92" s="25"/>
    </row>
    <row r="93">
      <c r="F93" s="25"/>
    </row>
    <row r="94">
      <c r="F94" s="25"/>
    </row>
    <row r="95">
      <c r="F95" s="25"/>
    </row>
    <row r="96">
      <c r="F96" s="25"/>
    </row>
    <row r="97">
      <c r="F97" s="25"/>
    </row>
    <row r="98">
      <c r="F98" s="25"/>
    </row>
    <row r="99">
      <c r="F99" s="25"/>
    </row>
    <row r="100">
      <c r="F100" s="25"/>
    </row>
    <row r="101">
      <c r="F101" s="25"/>
    </row>
    <row r="102">
      <c r="F102" s="25"/>
    </row>
    <row r="103">
      <c r="F103" s="25"/>
    </row>
    <row r="104">
      <c r="F104" s="25"/>
    </row>
    <row r="105">
      <c r="F105" s="25"/>
    </row>
    <row r="106">
      <c r="F106" s="25"/>
    </row>
    <row r="107">
      <c r="F107" s="25"/>
    </row>
    <row r="108">
      <c r="F108" s="25"/>
    </row>
    <row r="109">
      <c r="F109" s="25"/>
    </row>
    <row r="110">
      <c r="F110" s="25"/>
    </row>
    <row r="111">
      <c r="F111" s="25"/>
    </row>
    <row r="112">
      <c r="F112" s="25"/>
    </row>
    <row r="113">
      <c r="F113" s="25"/>
    </row>
    <row r="114">
      <c r="F114" s="25"/>
    </row>
    <row r="115">
      <c r="F115" s="25"/>
    </row>
    <row r="116">
      <c r="F116" s="25"/>
    </row>
    <row r="117">
      <c r="F117" s="25"/>
    </row>
    <row r="118">
      <c r="F118" s="25"/>
    </row>
    <row r="119">
      <c r="F119" s="25"/>
    </row>
    <row r="120">
      <c r="F120" s="25"/>
    </row>
    <row r="121">
      <c r="F121" s="25"/>
    </row>
    <row r="122">
      <c r="F122" s="25"/>
    </row>
    <row r="123">
      <c r="F123" s="25"/>
    </row>
    <row r="124">
      <c r="F124" s="25"/>
    </row>
    <row r="125">
      <c r="F125" s="25"/>
    </row>
    <row r="126">
      <c r="F126" s="25"/>
    </row>
    <row r="127">
      <c r="F127" s="25"/>
    </row>
    <row r="128">
      <c r="F128" s="25"/>
    </row>
    <row r="129">
      <c r="F129" s="25"/>
    </row>
    <row r="130">
      <c r="F130" s="25"/>
    </row>
    <row r="131">
      <c r="F131" s="25"/>
    </row>
    <row r="132">
      <c r="F132" s="25"/>
    </row>
    <row r="133">
      <c r="F133" s="25"/>
    </row>
    <row r="134">
      <c r="F134" s="25"/>
    </row>
    <row r="135">
      <c r="F135" s="25"/>
    </row>
    <row r="136">
      <c r="F136" s="25"/>
    </row>
    <row r="137">
      <c r="F137" s="25"/>
    </row>
    <row r="138">
      <c r="F138" s="25"/>
    </row>
    <row r="139">
      <c r="F139" s="25"/>
    </row>
    <row r="140">
      <c r="F140" s="25"/>
    </row>
    <row r="141">
      <c r="F141" s="25"/>
    </row>
    <row r="142">
      <c r="F142" s="25"/>
    </row>
    <row r="143">
      <c r="F143" s="25"/>
    </row>
    <row r="144">
      <c r="F144" s="25"/>
    </row>
    <row r="145">
      <c r="F145" s="25"/>
    </row>
    <row r="146">
      <c r="F146" s="25"/>
    </row>
    <row r="147">
      <c r="F147" s="25"/>
    </row>
    <row r="148">
      <c r="F148" s="25"/>
    </row>
    <row r="149">
      <c r="F149" s="25"/>
    </row>
    <row r="150">
      <c r="F150" s="25"/>
    </row>
    <row r="151">
      <c r="F151" s="25"/>
    </row>
    <row r="152">
      <c r="F152" s="25"/>
    </row>
    <row r="153">
      <c r="F153" s="25"/>
    </row>
    <row r="154">
      <c r="F154" s="25"/>
    </row>
    <row r="155">
      <c r="F155" s="25"/>
    </row>
    <row r="156">
      <c r="F156" s="25"/>
    </row>
    <row r="157">
      <c r="F157" s="25"/>
    </row>
    <row r="158">
      <c r="F158" s="25"/>
    </row>
    <row r="159">
      <c r="F159" s="25"/>
    </row>
    <row r="160">
      <c r="F160" s="25"/>
    </row>
    <row r="161">
      <c r="F161" s="25"/>
    </row>
    <row r="162">
      <c r="F162" s="25"/>
    </row>
    <row r="163">
      <c r="F163" s="25"/>
    </row>
    <row r="164">
      <c r="F164" s="25"/>
    </row>
    <row r="165">
      <c r="F165" s="25"/>
    </row>
    <row r="166">
      <c r="F166" s="25"/>
    </row>
    <row r="167">
      <c r="F167" s="25"/>
    </row>
    <row r="168">
      <c r="F168" s="25"/>
    </row>
    <row r="169">
      <c r="F169" s="25"/>
    </row>
    <row r="170">
      <c r="F170" s="25"/>
    </row>
    <row r="171">
      <c r="F171" s="25"/>
    </row>
    <row r="172">
      <c r="F172" s="25"/>
    </row>
    <row r="173">
      <c r="F173" s="25"/>
    </row>
    <row r="174">
      <c r="F174" s="25"/>
    </row>
    <row r="175">
      <c r="F175" s="25"/>
    </row>
    <row r="176">
      <c r="F176" s="25"/>
    </row>
    <row r="177">
      <c r="F177" s="25"/>
    </row>
    <row r="178">
      <c r="F178" s="25"/>
    </row>
    <row r="179">
      <c r="F179" s="25"/>
    </row>
    <row r="180">
      <c r="F180" s="25"/>
    </row>
    <row r="181">
      <c r="F181" s="25"/>
    </row>
    <row r="182">
      <c r="F182" s="25"/>
    </row>
    <row r="183">
      <c r="F183" s="25"/>
    </row>
    <row r="184">
      <c r="F184" s="25"/>
    </row>
    <row r="185">
      <c r="F185" s="25"/>
    </row>
    <row r="186">
      <c r="F186" s="25"/>
    </row>
    <row r="187">
      <c r="F187" s="25"/>
    </row>
    <row r="188">
      <c r="F188" s="25"/>
    </row>
    <row r="189">
      <c r="F189" s="25"/>
    </row>
    <row r="190">
      <c r="F190" s="25"/>
    </row>
    <row r="191">
      <c r="F191" s="25"/>
    </row>
    <row r="192">
      <c r="F192" s="25"/>
    </row>
    <row r="193">
      <c r="F193" s="25"/>
    </row>
    <row r="194">
      <c r="F194" s="25"/>
    </row>
    <row r="195">
      <c r="F195" s="25"/>
    </row>
    <row r="196">
      <c r="F196" s="25"/>
    </row>
    <row r="197">
      <c r="F197" s="25"/>
    </row>
    <row r="198">
      <c r="F198" s="25"/>
    </row>
    <row r="199">
      <c r="F199" s="25"/>
    </row>
    <row r="200">
      <c r="F200" s="25"/>
    </row>
    <row r="201">
      <c r="F201" s="25"/>
    </row>
    <row r="202">
      <c r="F202" s="25"/>
    </row>
    <row r="203">
      <c r="F203" s="25"/>
    </row>
    <row r="204">
      <c r="F204" s="25"/>
    </row>
    <row r="205">
      <c r="F205" s="25"/>
    </row>
    <row r="206">
      <c r="F206" s="25"/>
    </row>
    <row r="207">
      <c r="F207" s="25"/>
    </row>
    <row r="208">
      <c r="F208" s="25"/>
    </row>
    <row r="209">
      <c r="F209" s="25"/>
    </row>
    <row r="210">
      <c r="F210" s="25"/>
    </row>
    <row r="211">
      <c r="F211" s="25"/>
    </row>
    <row r="212">
      <c r="F212" s="25"/>
    </row>
    <row r="213">
      <c r="F213" s="25"/>
    </row>
    <row r="214">
      <c r="F214" s="25"/>
    </row>
    <row r="215">
      <c r="F215" s="25"/>
    </row>
    <row r="216">
      <c r="F216" s="25"/>
    </row>
    <row r="217">
      <c r="F217" s="25"/>
    </row>
    <row r="218">
      <c r="F218" s="25"/>
    </row>
    <row r="219">
      <c r="F219" s="25"/>
    </row>
    <row r="220">
      <c r="F220" s="25"/>
    </row>
    <row r="221">
      <c r="F221" s="25"/>
    </row>
    <row r="222">
      <c r="F222" s="25"/>
    </row>
    <row r="223">
      <c r="F223" s="25"/>
    </row>
    <row r="224">
      <c r="F224" s="25"/>
    </row>
    <row r="225">
      <c r="F225" s="25"/>
    </row>
    <row r="226">
      <c r="F226" s="25"/>
    </row>
    <row r="227">
      <c r="F227" s="25"/>
    </row>
    <row r="228">
      <c r="F228" s="25"/>
    </row>
    <row r="229">
      <c r="F229" s="25"/>
    </row>
    <row r="230">
      <c r="F230" s="25"/>
    </row>
    <row r="231">
      <c r="F231" s="25"/>
    </row>
    <row r="232">
      <c r="F232" s="25"/>
    </row>
    <row r="233">
      <c r="F233" s="25"/>
    </row>
    <row r="234">
      <c r="F234" s="25"/>
    </row>
    <row r="235">
      <c r="F235" s="25"/>
    </row>
    <row r="236">
      <c r="F236" s="25"/>
    </row>
    <row r="237">
      <c r="F237" s="25"/>
    </row>
    <row r="238">
      <c r="F238" s="25"/>
    </row>
    <row r="239">
      <c r="F239" s="25"/>
    </row>
    <row r="240">
      <c r="F240" s="25"/>
    </row>
    <row r="241">
      <c r="F241" s="25"/>
    </row>
    <row r="242">
      <c r="F242" s="25"/>
    </row>
    <row r="243">
      <c r="F243" s="25"/>
    </row>
    <row r="244">
      <c r="F244" s="25"/>
    </row>
    <row r="245">
      <c r="F245" s="25"/>
    </row>
    <row r="246">
      <c r="F246" s="25"/>
    </row>
    <row r="247">
      <c r="F247" s="25"/>
    </row>
    <row r="248">
      <c r="F248" s="25"/>
    </row>
    <row r="249">
      <c r="F249" s="25"/>
    </row>
    <row r="250">
      <c r="F250" s="25"/>
    </row>
    <row r="251">
      <c r="F251" s="25"/>
    </row>
    <row r="252">
      <c r="F252" s="25"/>
    </row>
    <row r="253">
      <c r="F253" s="25"/>
    </row>
    <row r="254">
      <c r="F254" s="25"/>
    </row>
    <row r="255">
      <c r="F255" s="25"/>
    </row>
    <row r="256">
      <c r="F256" s="25"/>
    </row>
    <row r="257">
      <c r="F257" s="25"/>
    </row>
    <row r="258">
      <c r="F258" s="25"/>
    </row>
    <row r="259">
      <c r="F259" s="25"/>
    </row>
    <row r="260">
      <c r="F260" s="25"/>
    </row>
    <row r="261">
      <c r="F261" s="25"/>
    </row>
    <row r="262">
      <c r="F262" s="25"/>
    </row>
    <row r="263">
      <c r="F263" s="25"/>
    </row>
    <row r="264">
      <c r="F264" s="25"/>
    </row>
    <row r="265">
      <c r="F265" s="25"/>
    </row>
    <row r="266">
      <c r="F266" s="25"/>
    </row>
    <row r="267">
      <c r="F267" s="25"/>
    </row>
    <row r="268">
      <c r="F268" s="25"/>
    </row>
    <row r="269">
      <c r="F269" s="25"/>
    </row>
    <row r="270">
      <c r="F270" s="25"/>
    </row>
    <row r="271">
      <c r="F271" s="25"/>
    </row>
    <row r="272">
      <c r="F272" s="25"/>
    </row>
    <row r="273">
      <c r="F273" s="25"/>
    </row>
    <row r="274">
      <c r="F274" s="25"/>
    </row>
    <row r="275">
      <c r="F275" s="25"/>
    </row>
    <row r="276">
      <c r="F276" s="25"/>
    </row>
    <row r="277">
      <c r="F277" s="25"/>
    </row>
    <row r="278">
      <c r="F278" s="25"/>
    </row>
    <row r="279">
      <c r="F279" s="25"/>
    </row>
    <row r="280">
      <c r="F280" s="25"/>
    </row>
    <row r="281">
      <c r="F281" s="25"/>
    </row>
    <row r="282">
      <c r="F282" s="25"/>
    </row>
    <row r="283">
      <c r="F283" s="25"/>
    </row>
    <row r="284">
      <c r="F284" s="25"/>
    </row>
    <row r="285">
      <c r="F285" s="25"/>
    </row>
    <row r="286">
      <c r="F286" s="25"/>
    </row>
    <row r="287">
      <c r="F287" s="25"/>
    </row>
    <row r="288">
      <c r="F288" s="25"/>
    </row>
    <row r="289">
      <c r="F289" s="25"/>
    </row>
    <row r="290">
      <c r="F290" s="25"/>
    </row>
    <row r="291">
      <c r="F291" s="25"/>
    </row>
    <row r="292">
      <c r="F292" s="25"/>
    </row>
    <row r="293">
      <c r="F293" s="25"/>
    </row>
    <row r="294">
      <c r="F294" s="25"/>
    </row>
    <row r="295">
      <c r="F295" s="25"/>
    </row>
    <row r="296">
      <c r="F296" s="25"/>
    </row>
    <row r="297">
      <c r="F297" s="25"/>
    </row>
    <row r="298">
      <c r="F298" s="25"/>
    </row>
    <row r="299">
      <c r="F299" s="25"/>
    </row>
    <row r="300">
      <c r="F300" s="25"/>
    </row>
    <row r="301">
      <c r="F301" s="25"/>
    </row>
    <row r="302">
      <c r="F302" s="25"/>
    </row>
    <row r="303">
      <c r="F303" s="25"/>
    </row>
    <row r="304">
      <c r="F304" s="25"/>
    </row>
    <row r="305">
      <c r="F305" s="25"/>
    </row>
    <row r="306">
      <c r="F306" s="25"/>
    </row>
    <row r="307">
      <c r="F307" s="25"/>
    </row>
    <row r="308">
      <c r="F308" s="25"/>
    </row>
    <row r="309">
      <c r="F309" s="25"/>
    </row>
    <row r="310">
      <c r="F310" s="25"/>
    </row>
    <row r="311">
      <c r="F311" s="25"/>
    </row>
    <row r="312">
      <c r="F312" s="25"/>
    </row>
    <row r="313">
      <c r="F313" s="25"/>
    </row>
    <row r="314">
      <c r="F314" s="25"/>
    </row>
    <row r="315">
      <c r="F315" s="25"/>
    </row>
    <row r="316">
      <c r="F316" s="25"/>
    </row>
    <row r="317">
      <c r="F317" s="25"/>
    </row>
    <row r="318">
      <c r="F318" s="25"/>
    </row>
    <row r="319">
      <c r="F319" s="25"/>
    </row>
    <row r="320">
      <c r="F320" s="25"/>
    </row>
    <row r="321">
      <c r="F321" s="25"/>
    </row>
    <row r="322">
      <c r="F322" s="25"/>
    </row>
    <row r="323">
      <c r="F323" s="25"/>
    </row>
    <row r="324">
      <c r="F324" s="25"/>
    </row>
    <row r="325">
      <c r="F325" s="25"/>
    </row>
    <row r="326">
      <c r="F326" s="25"/>
    </row>
    <row r="327">
      <c r="F327" s="25"/>
    </row>
    <row r="328">
      <c r="F328" s="25"/>
    </row>
    <row r="329">
      <c r="F329" s="25"/>
    </row>
    <row r="330">
      <c r="F330" s="25"/>
    </row>
    <row r="331">
      <c r="F331" s="25"/>
    </row>
    <row r="332">
      <c r="F332" s="25"/>
    </row>
    <row r="333">
      <c r="F333" s="25"/>
    </row>
    <row r="334">
      <c r="F334" s="25"/>
    </row>
    <row r="335">
      <c r="F335" s="25"/>
    </row>
    <row r="336">
      <c r="F336" s="25"/>
    </row>
    <row r="337">
      <c r="F337" s="25"/>
    </row>
    <row r="338">
      <c r="F338" s="25"/>
    </row>
    <row r="339">
      <c r="F339" s="25"/>
    </row>
    <row r="340">
      <c r="F340" s="25"/>
    </row>
    <row r="341">
      <c r="F341" s="25"/>
    </row>
    <row r="342">
      <c r="F342" s="25"/>
    </row>
    <row r="343">
      <c r="F343" s="25"/>
    </row>
    <row r="344">
      <c r="F344" s="25"/>
    </row>
    <row r="345">
      <c r="F345" s="25"/>
    </row>
    <row r="346">
      <c r="F346" s="25"/>
    </row>
    <row r="347">
      <c r="F347" s="25"/>
    </row>
    <row r="348">
      <c r="F348" s="25"/>
    </row>
    <row r="349">
      <c r="F349" s="25"/>
    </row>
    <row r="350">
      <c r="F350" s="25"/>
    </row>
    <row r="351">
      <c r="F351" s="25"/>
    </row>
    <row r="352">
      <c r="F352" s="25"/>
    </row>
    <row r="353">
      <c r="F353" s="25"/>
    </row>
    <row r="354">
      <c r="F354" s="25"/>
    </row>
    <row r="355">
      <c r="F355" s="25"/>
    </row>
    <row r="356">
      <c r="F356" s="25"/>
    </row>
    <row r="357">
      <c r="F357" s="25"/>
    </row>
    <row r="358">
      <c r="F358" s="25"/>
    </row>
    <row r="359">
      <c r="F359" s="25"/>
    </row>
    <row r="360">
      <c r="F360" s="25"/>
    </row>
    <row r="361">
      <c r="F361" s="25"/>
    </row>
    <row r="362">
      <c r="F362" s="25"/>
    </row>
    <row r="363">
      <c r="F363" s="25"/>
    </row>
    <row r="364">
      <c r="F364" s="25"/>
    </row>
    <row r="365">
      <c r="F365" s="25"/>
    </row>
    <row r="366">
      <c r="F366" s="25"/>
    </row>
    <row r="367">
      <c r="F367" s="25"/>
    </row>
    <row r="368">
      <c r="F368" s="25"/>
    </row>
    <row r="369">
      <c r="F369" s="25"/>
    </row>
    <row r="370">
      <c r="F370" s="25"/>
    </row>
    <row r="371">
      <c r="F371" s="25"/>
    </row>
    <row r="372">
      <c r="F372" s="25"/>
    </row>
    <row r="373">
      <c r="F373" s="25"/>
    </row>
    <row r="374">
      <c r="F374" s="25"/>
    </row>
    <row r="375">
      <c r="F375" s="25"/>
    </row>
    <row r="376">
      <c r="F376" s="25"/>
    </row>
    <row r="377">
      <c r="F377" s="25"/>
    </row>
    <row r="378">
      <c r="F378" s="25"/>
    </row>
    <row r="379">
      <c r="F379" s="25"/>
    </row>
    <row r="380">
      <c r="F380" s="25"/>
    </row>
    <row r="381">
      <c r="F381" s="25"/>
    </row>
    <row r="382">
      <c r="F382" s="25"/>
    </row>
    <row r="383">
      <c r="F383" s="25"/>
    </row>
    <row r="384">
      <c r="F384" s="25"/>
    </row>
    <row r="385">
      <c r="F385" s="25"/>
    </row>
    <row r="386">
      <c r="F386" s="25"/>
    </row>
    <row r="387">
      <c r="F387" s="25"/>
    </row>
    <row r="388">
      <c r="F388" s="25"/>
    </row>
    <row r="389">
      <c r="F389" s="25"/>
    </row>
    <row r="390">
      <c r="F390" s="25"/>
    </row>
    <row r="391">
      <c r="F391" s="25"/>
    </row>
    <row r="392">
      <c r="F392" s="25"/>
    </row>
    <row r="393">
      <c r="F393" s="25"/>
    </row>
    <row r="394">
      <c r="F394" s="25"/>
    </row>
    <row r="395">
      <c r="F395" s="25"/>
    </row>
    <row r="396">
      <c r="F396" s="25"/>
    </row>
    <row r="397">
      <c r="F397" s="25"/>
    </row>
    <row r="398">
      <c r="F398" s="25"/>
    </row>
    <row r="399">
      <c r="F399" s="25"/>
    </row>
    <row r="400">
      <c r="F400" s="25"/>
    </row>
    <row r="401">
      <c r="F401" s="25"/>
    </row>
    <row r="402">
      <c r="F402" s="25"/>
    </row>
    <row r="403">
      <c r="F403" s="25"/>
    </row>
    <row r="404">
      <c r="F404" s="25"/>
    </row>
    <row r="405">
      <c r="F405" s="25"/>
    </row>
    <row r="406">
      <c r="F406" s="25"/>
    </row>
    <row r="407">
      <c r="F407" s="25"/>
    </row>
    <row r="408">
      <c r="F408" s="25"/>
    </row>
    <row r="409">
      <c r="F409" s="25"/>
    </row>
    <row r="410">
      <c r="F410" s="25"/>
    </row>
    <row r="411">
      <c r="F411" s="25"/>
    </row>
    <row r="412">
      <c r="F412" s="25"/>
    </row>
    <row r="413">
      <c r="F413" s="25"/>
    </row>
    <row r="414">
      <c r="F414" s="25"/>
    </row>
    <row r="415">
      <c r="F415" s="25"/>
    </row>
    <row r="416">
      <c r="F416" s="25"/>
    </row>
    <row r="417">
      <c r="F417" s="25"/>
    </row>
    <row r="418">
      <c r="F418" s="25"/>
    </row>
    <row r="419">
      <c r="F419" s="25"/>
    </row>
    <row r="420">
      <c r="F420" s="25"/>
    </row>
    <row r="421">
      <c r="F421" s="25"/>
    </row>
    <row r="422">
      <c r="F422" s="25"/>
    </row>
    <row r="423">
      <c r="F423" s="25"/>
    </row>
    <row r="424">
      <c r="F424" s="25"/>
    </row>
    <row r="425">
      <c r="F425" s="25"/>
    </row>
    <row r="426">
      <c r="F426" s="25"/>
    </row>
    <row r="427">
      <c r="F427" s="25"/>
    </row>
    <row r="428">
      <c r="F428" s="25"/>
    </row>
    <row r="429">
      <c r="F429" s="25"/>
    </row>
    <row r="430">
      <c r="F430" s="25"/>
    </row>
    <row r="431">
      <c r="F431" s="25"/>
    </row>
    <row r="432">
      <c r="F432" s="25"/>
    </row>
    <row r="433">
      <c r="F433" s="25"/>
    </row>
    <row r="434">
      <c r="F434" s="25"/>
    </row>
    <row r="435">
      <c r="F435" s="25"/>
    </row>
    <row r="436">
      <c r="F436" s="25"/>
    </row>
    <row r="437">
      <c r="F437" s="25"/>
    </row>
    <row r="438">
      <c r="F438" s="25"/>
    </row>
    <row r="439">
      <c r="F439" s="25"/>
    </row>
    <row r="440">
      <c r="F440" s="25"/>
    </row>
    <row r="441">
      <c r="F441" s="25"/>
    </row>
    <row r="442">
      <c r="F442" s="25"/>
    </row>
    <row r="443">
      <c r="F443" s="25"/>
    </row>
    <row r="444">
      <c r="F444" s="25"/>
    </row>
    <row r="445">
      <c r="F445" s="25"/>
    </row>
    <row r="446">
      <c r="F446" s="25"/>
    </row>
    <row r="447">
      <c r="F447" s="25"/>
    </row>
    <row r="448">
      <c r="F448" s="25"/>
    </row>
    <row r="449">
      <c r="F449" s="25"/>
    </row>
    <row r="450">
      <c r="F450" s="25"/>
    </row>
    <row r="451">
      <c r="F451" s="25"/>
    </row>
    <row r="452">
      <c r="F452" s="25"/>
    </row>
    <row r="453">
      <c r="F453" s="25"/>
    </row>
    <row r="454">
      <c r="F454" s="25"/>
    </row>
    <row r="455">
      <c r="F455" s="25"/>
    </row>
    <row r="456">
      <c r="F456" s="25"/>
    </row>
    <row r="457">
      <c r="F457" s="25"/>
    </row>
    <row r="458">
      <c r="F458" s="25"/>
    </row>
    <row r="459">
      <c r="F459" s="25"/>
    </row>
    <row r="460">
      <c r="F460" s="25"/>
    </row>
    <row r="461">
      <c r="F461" s="25"/>
    </row>
    <row r="462">
      <c r="F462" s="25"/>
    </row>
    <row r="463">
      <c r="F463" s="25"/>
    </row>
    <row r="464">
      <c r="F464" s="25"/>
    </row>
    <row r="465">
      <c r="F465" s="25"/>
    </row>
    <row r="466">
      <c r="F466" s="25"/>
    </row>
    <row r="467">
      <c r="F467" s="25"/>
    </row>
    <row r="468">
      <c r="F468" s="25"/>
    </row>
    <row r="469">
      <c r="F469" s="25"/>
    </row>
    <row r="470">
      <c r="F470" s="25"/>
    </row>
    <row r="471">
      <c r="F471" s="25"/>
    </row>
    <row r="472">
      <c r="F472" s="25"/>
    </row>
    <row r="473">
      <c r="F473" s="25"/>
    </row>
    <row r="474">
      <c r="F474" s="25"/>
    </row>
    <row r="475">
      <c r="F475" s="25"/>
    </row>
    <row r="476">
      <c r="F476" s="25"/>
    </row>
    <row r="477">
      <c r="F477" s="25"/>
    </row>
    <row r="478">
      <c r="F478" s="25"/>
    </row>
    <row r="479">
      <c r="F479" s="25"/>
    </row>
    <row r="480">
      <c r="F480" s="25"/>
    </row>
    <row r="481">
      <c r="F481" s="25"/>
    </row>
    <row r="482">
      <c r="F482" s="25"/>
    </row>
    <row r="483">
      <c r="F483" s="25"/>
    </row>
    <row r="484">
      <c r="F484" s="25"/>
    </row>
    <row r="485">
      <c r="F485" s="25"/>
    </row>
    <row r="486">
      <c r="F486" s="25"/>
    </row>
    <row r="487">
      <c r="F487" s="25"/>
    </row>
    <row r="488">
      <c r="F488" s="25"/>
    </row>
    <row r="489">
      <c r="F489" s="25"/>
    </row>
    <row r="490">
      <c r="F490" s="25"/>
    </row>
    <row r="491">
      <c r="F491" s="25"/>
    </row>
    <row r="492">
      <c r="F492" s="25"/>
    </row>
    <row r="493">
      <c r="F493" s="25"/>
    </row>
    <row r="494">
      <c r="F494" s="25"/>
    </row>
    <row r="495">
      <c r="F495" s="25"/>
    </row>
    <row r="496">
      <c r="F496" s="25"/>
    </row>
    <row r="497">
      <c r="F497" s="25"/>
    </row>
    <row r="498">
      <c r="F498" s="25"/>
    </row>
    <row r="499">
      <c r="F499" s="25"/>
    </row>
    <row r="500">
      <c r="F500" s="25"/>
    </row>
    <row r="501">
      <c r="F501" s="25"/>
    </row>
    <row r="502">
      <c r="F502" s="25"/>
    </row>
    <row r="503">
      <c r="F503" s="25"/>
    </row>
    <row r="504">
      <c r="F504" s="25"/>
    </row>
    <row r="505">
      <c r="F505" s="25"/>
    </row>
    <row r="506">
      <c r="F506" s="25"/>
    </row>
    <row r="507">
      <c r="F507" s="25"/>
    </row>
    <row r="508">
      <c r="F508" s="25"/>
    </row>
    <row r="509">
      <c r="F509" s="25"/>
    </row>
    <row r="510">
      <c r="F510" s="25"/>
    </row>
    <row r="511">
      <c r="F511" s="25"/>
    </row>
    <row r="512">
      <c r="F512" s="25"/>
    </row>
    <row r="513">
      <c r="F513" s="25"/>
    </row>
    <row r="514">
      <c r="F514" s="25"/>
    </row>
    <row r="515">
      <c r="F515" s="25"/>
    </row>
    <row r="516">
      <c r="F516" s="25"/>
    </row>
    <row r="517">
      <c r="F517" s="25"/>
    </row>
    <row r="518">
      <c r="F518" s="25"/>
    </row>
    <row r="519">
      <c r="F519" s="25"/>
    </row>
    <row r="520">
      <c r="F520" s="25"/>
    </row>
    <row r="521">
      <c r="F521" s="25"/>
    </row>
    <row r="522">
      <c r="F522" s="25"/>
    </row>
    <row r="523">
      <c r="F523" s="25"/>
    </row>
    <row r="524">
      <c r="F524" s="25"/>
    </row>
    <row r="525">
      <c r="F525" s="25"/>
    </row>
    <row r="526">
      <c r="F526" s="25"/>
    </row>
    <row r="527">
      <c r="F527" s="25"/>
    </row>
    <row r="528">
      <c r="F528" s="25"/>
    </row>
    <row r="529">
      <c r="F529" s="25"/>
    </row>
    <row r="530">
      <c r="F530" s="25"/>
    </row>
    <row r="531">
      <c r="F531" s="25"/>
    </row>
    <row r="532">
      <c r="F532" s="25"/>
    </row>
    <row r="533">
      <c r="F533" s="25"/>
    </row>
    <row r="534">
      <c r="F534" s="25"/>
    </row>
    <row r="535">
      <c r="F535" s="25"/>
    </row>
    <row r="536">
      <c r="F536" s="25"/>
    </row>
    <row r="537">
      <c r="F537" s="25"/>
    </row>
    <row r="538">
      <c r="F538" s="25"/>
    </row>
    <row r="539">
      <c r="F539" s="25"/>
    </row>
    <row r="540">
      <c r="F540" s="25"/>
    </row>
    <row r="541">
      <c r="F541" s="25"/>
    </row>
    <row r="542">
      <c r="F542" s="25"/>
    </row>
    <row r="543">
      <c r="F543" s="25"/>
    </row>
    <row r="544">
      <c r="F544" s="25"/>
    </row>
    <row r="545">
      <c r="F545" s="25"/>
    </row>
    <row r="546">
      <c r="F546" s="25"/>
    </row>
    <row r="547">
      <c r="F547" s="25"/>
    </row>
    <row r="548">
      <c r="F548" s="25"/>
    </row>
    <row r="549">
      <c r="F549" s="25"/>
    </row>
    <row r="550">
      <c r="F550" s="25"/>
    </row>
    <row r="551">
      <c r="F551" s="25"/>
    </row>
    <row r="552">
      <c r="F552" s="25"/>
    </row>
    <row r="553">
      <c r="F553" s="25"/>
    </row>
    <row r="554">
      <c r="F554" s="25"/>
    </row>
    <row r="555">
      <c r="F555" s="25"/>
    </row>
    <row r="556">
      <c r="F556" s="25"/>
    </row>
    <row r="557">
      <c r="F557" s="25"/>
    </row>
    <row r="558">
      <c r="F558" s="25"/>
    </row>
    <row r="559">
      <c r="F559" s="25"/>
    </row>
    <row r="560">
      <c r="F560" s="25"/>
    </row>
    <row r="561">
      <c r="F561" s="25"/>
    </row>
    <row r="562">
      <c r="F562" s="25"/>
    </row>
    <row r="563">
      <c r="F563" s="25"/>
    </row>
    <row r="564">
      <c r="F564" s="25"/>
    </row>
    <row r="565">
      <c r="F565" s="25"/>
    </row>
    <row r="566">
      <c r="F566" s="25"/>
    </row>
    <row r="567">
      <c r="F567" s="25"/>
    </row>
    <row r="568">
      <c r="F568" s="25"/>
    </row>
    <row r="569">
      <c r="F569" s="25"/>
    </row>
    <row r="570">
      <c r="F570" s="25"/>
    </row>
    <row r="571">
      <c r="F571" s="25"/>
    </row>
    <row r="572">
      <c r="F572" s="25"/>
    </row>
    <row r="573">
      <c r="F573" s="25"/>
    </row>
    <row r="574">
      <c r="F574" s="25"/>
    </row>
    <row r="575">
      <c r="F575" s="25"/>
    </row>
    <row r="576">
      <c r="F576" s="25"/>
    </row>
    <row r="577">
      <c r="F577" s="25"/>
    </row>
    <row r="578">
      <c r="F578" s="25"/>
    </row>
    <row r="579">
      <c r="F579" s="25"/>
    </row>
    <row r="580">
      <c r="F580" s="25"/>
    </row>
    <row r="581">
      <c r="F581" s="25"/>
    </row>
    <row r="582">
      <c r="F582" s="25"/>
    </row>
    <row r="583">
      <c r="F583" s="25"/>
    </row>
    <row r="584">
      <c r="F584" s="25"/>
    </row>
    <row r="585">
      <c r="F585" s="25"/>
    </row>
    <row r="586">
      <c r="F586" s="25"/>
    </row>
    <row r="587">
      <c r="F587" s="25"/>
    </row>
    <row r="588">
      <c r="F588" s="25"/>
    </row>
    <row r="589">
      <c r="F589" s="25"/>
    </row>
    <row r="590">
      <c r="F590" s="25"/>
    </row>
    <row r="591">
      <c r="F591" s="25"/>
    </row>
    <row r="592">
      <c r="F592" s="25"/>
    </row>
    <row r="593">
      <c r="F593" s="25"/>
    </row>
    <row r="594">
      <c r="F594" s="25"/>
    </row>
    <row r="595">
      <c r="F595" s="25"/>
    </row>
    <row r="596">
      <c r="F596" s="25"/>
    </row>
    <row r="597">
      <c r="F597" s="25"/>
    </row>
    <row r="598">
      <c r="F598" s="25"/>
    </row>
    <row r="599">
      <c r="F599" s="25"/>
    </row>
    <row r="600">
      <c r="F600" s="25"/>
    </row>
    <row r="601">
      <c r="F601" s="25"/>
    </row>
    <row r="602">
      <c r="F602" s="25"/>
    </row>
    <row r="603">
      <c r="F603" s="25"/>
    </row>
    <row r="604">
      <c r="F604" s="25"/>
    </row>
    <row r="605">
      <c r="F605" s="25"/>
    </row>
    <row r="606">
      <c r="F606" s="25"/>
    </row>
    <row r="607">
      <c r="F607" s="25"/>
    </row>
    <row r="608">
      <c r="F608" s="25"/>
    </row>
    <row r="609">
      <c r="F609" s="25"/>
    </row>
    <row r="610">
      <c r="F610" s="25"/>
    </row>
    <row r="611">
      <c r="F611" s="25"/>
    </row>
    <row r="612">
      <c r="F612" s="25"/>
    </row>
    <row r="613">
      <c r="F613" s="25"/>
    </row>
    <row r="614">
      <c r="F614" s="25"/>
    </row>
    <row r="615">
      <c r="F615" s="25"/>
    </row>
    <row r="616">
      <c r="F616" s="25"/>
    </row>
    <row r="617">
      <c r="F617" s="25"/>
    </row>
    <row r="618">
      <c r="F618" s="25"/>
    </row>
    <row r="619">
      <c r="F619" s="25"/>
    </row>
    <row r="620">
      <c r="F620" s="25"/>
    </row>
    <row r="621">
      <c r="F621" s="25"/>
    </row>
    <row r="622">
      <c r="F622" s="25"/>
    </row>
    <row r="623">
      <c r="F623" s="25"/>
    </row>
    <row r="624">
      <c r="F624" s="25"/>
    </row>
    <row r="625">
      <c r="F625" s="25"/>
    </row>
    <row r="626">
      <c r="F626" s="25"/>
    </row>
    <row r="627">
      <c r="F627" s="25"/>
    </row>
    <row r="628">
      <c r="F628" s="25"/>
    </row>
    <row r="629">
      <c r="F629" s="25"/>
    </row>
    <row r="630">
      <c r="F630" s="25"/>
    </row>
    <row r="631">
      <c r="F631" s="25"/>
    </row>
    <row r="632">
      <c r="F632" s="25"/>
    </row>
    <row r="633">
      <c r="F633" s="25"/>
    </row>
    <row r="634">
      <c r="F634" s="25"/>
    </row>
    <row r="635">
      <c r="F635" s="25"/>
    </row>
    <row r="636">
      <c r="F636" s="25"/>
    </row>
    <row r="637">
      <c r="F637" s="25"/>
    </row>
    <row r="638">
      <c r="F638" s="25"/>
    </row>
    <row r="639">
      <c r="F639" s="25"/>
    </row>
    <row r="640">
      <c r="F640" s="25"/>
    </row>
    <row r="641">
      <c r="F641" s="25"/>
    </row>
    <row r="642">
      <c r="F642" s="25"/>
    </row>
    <row r="643">
      <c r="F643" s="25"/>
    </row>
    <row r="644">
      <c r="F644" s="25"/>
    </row>
    <row r="645">
      <c r="F645" s="25"/>
    </row>
    <row r="646">
      <c r="F646" s="25"/>
    </row>
    <row r="647">
      <c r="F647" s="25"/>
    </row>
    <row r="648">
      <c r="F648" s="25"/>
    </row>
    <row r="649">
      <c r="F649" s="25"/>
    </row>
    <row r="650">
      <c r="F650" s="25"/>
    </row>
    <row r="651">
      <c r="F651" s="25"/>
    </row>
    <row r="652">
      <c r="F652" s="25"/>
    </row>
    <row r="653">
      <c r="F653" s="25"/>
    </row>
    <row r="654">
      <c r="F654" s="25"/>
    </row>
    <row r="655">
      <c r="F655" s="25"/>
    </row>
    <row r="656">
      <c r="F656" s="25"/>
    </row>
    <row r="657">
      <c r="F657" s="25"/>
    </row>
    <row r="658">
      <c r="F658" s="25"/>
    </row>
    <row r="659">
      <c r="F659" s="25"/>
    </row>
    <row r="660">
      <c r="F660" s="25"/>
    </row>
    <row r="661">
      <c r="F661" s="25"/>
    </row>
    <row r="662">
      <c r="F662" s="25"/>
    </row>
    <row r="663">
      <c r="F663" s="25"/>
    </row>
    <row r="664">
      <c r="F664" s="25"/>
    </row>
    <row r="665">
      <c r="F665" s="25"/>
    </row>
    <row r="666">
      <c r="F666" s="25"/>
    </row>
    <row r="667">
      <c r="F667" s="25"/>
    </row>
    <row r="668">
      <c r="F668" s="25"/>
    </row>
    <row r="669">
      <c r="F669" s="25"/>
    </row>
    <row r="670">
      <c r="F670" s="25"/>
    </row>
    <row r="671">
      <c r="F671" s="25"/>
    </row>
    <row r="672">
      <c r="F672" s="25"/>
    </row>
    <row r="673">
      <c r="F673" s="25"/>
    </row>
    <row r="674">
      <c r="F674" s="25"/>
    </row>
    <row r="675">
      <c r="F675" s="25"/>
    </row>
    <row r="676">
      <c r="F676" s="25"/>
    </row>
    <row r="677">
      <c r="F677" s="25"/>
    </row>
    <row r="678">
      <c r="F678" s="25"/>
    </row>
    <row r="679">
      <c r="F679" s="25"/>
    </row>
    <row r="680">
      <c r="F680" s="25"/>
    </row>
    <row r="681">
      <c r="F681" s="25"/>
    </row>
    <row r="682">
      <c r="F682" s="25"/>
    </row>
    <row r="683">
      <c r="F683" s="25"/>
    </row>
    <row r="684">
      <c r="F684" s="25"/>
    </row>
    <row r="685">
      <c r="F685" s="25"/>
    </row>
    <row r="686">
      <c r="F686" s="25"/>
    </row>
    <row r="687">
      <c r="F687" s="25"/>
    </row>
    <row r="688">
      <c r="F688" s="25"/>
    </row>
    <row r="689">
      <c r="F689" s="25"/>
    </row>
    <row r="690">
      <c r="F690" s="25"/>
    </row>
    <row r="691">
      <c r="F691" s="25"/>
    </row>
    <row r="692">
      <c r="F692" s="25"/>
    </row>
    <row r="693">
      <c r="F693" s="25"/>
    </row>
    <row r="694">
      <c r="F694" s="25"/>
    </row>
    <row r="695">
      <c r="F695" s="25"/>
    </row>
    <row r="696">
      <c r="F696" s="25"/>
    </row>
    <row r="697">
      <c r="F697" s="25"/>
    </row>
    <row r="698">
      <c r="F698" s="25"/>
    </row>
    <row r="699">
      <c r="F699" s="25"/>
    </row>
    <row r="700">
      <c r="F700" s="25"/>
    </row>
    <row r="701">
      <c r="F701" s="25"/>
    </row>
    <row r="702">
      <c r="F702" s="25"/>
    </row>
    <row r="703">
      <c r="F703" s="25"/>
    </row>
    <row r="704">
      <c r="F704" s="25"/>
    </row>
    <row r="705">
      <c r="F705" s="25"/>
    </row>
    <row r="706">
      <c r="F706" s="25"/>
    </row>
    <row r="707">
      <c r="F707" s="25"/>
    </row>
    <row r="708">
      <c r="F708" s="25"/>
    </row>
    <row r="709">
      <c r="F709" s="25"/>
    </row>
    <row r="710">
      <c r="F710" s="25"/>
    </row>
    <row r="711">
      <c r="F711" s="25"/>
    </row>
    <row r="712">
      <c r="F712" s="25"/>
    </row>
    <row r="713">
      <c r="F713" s="25"/>
    </row>
    <row r="714">
      <c r="F714" s="25"/>
    </row>
    <row r="715">
      <c r="F715" s="25"/>
    </row>
    <row r="716">
      <c r="F716" s="25"/>
    </row>
    <row r="717">
      <c r="F717" s="25"/>
    </row>
    <row r="718">
      <c r="F718" s="25"/>
    </row>
    <row r="719">
      <c r="F719" s="25"/>
    </row>
    <row r="720">
      <c r="F720" s="25"/>
    </row>
    <row r="721">
      <c r="F721" s="25"/>
    </row>
    <row r="722">
      <c r="F722" s="25"/>
    </row>
    <row r="723">
      <c r="F723" s="25"/>
    </row>
    <row r="724">
      <c r="F724" s="25"/>
    </row>
    <row r="725">
      <c r="F725" s="25"/>
    </row>
    <row r="726">
      <c r="F726" s="25"/>
    </row>
    <row r="727">
      <c r="F727" s="25"/>
    </row>
    <row r="728">
      <c r="F728" s="25"/>
    </row>
    <row r="729">
      <c r="F729" s="25"/>
    </row>
    <row r="730">
      <c r="F730" s="25"/>
    </row>
    <row r="731">
      <c r="F731" s="25"/>
    </row>
    <row r="732">
      <c r="F732" s="25"/>
    </row>
    <row r="733">
      <c r="F733" s="25"/>
    </row>
    <row r="734">
      <c r="F734" s="25"/>
    </row>
    <row r="735">
      <c r="F735" s="25"/>
    </row>
    <row r="736">
      <c r="F736" s="25"/>
    </row>
    <row r="737">
      <c r="F737" s="25"/>
    </row>
    <row r="738">
      <c r="F738" s="25"/>
    </row>
    <row r="739">
      <c r="F739" s="25"/>
    </row>
    <row r="740">
      <c r="F740" s="25"/>
    </row>
    <row r="741">
      <c r="F741" s="25"/>
    </row>
    <row r="742">
      <c r="F742" s="25"/>
    </row>
    <row r="743">
      <c r="F743" s="25"/>
    </row>
    <row r="744">
      <c r="F744" s="25"/>
    </row>
    <row r="745">
      <c r="F745" s="25"/>
    </row>
    <row r="746">
      <c r="F746" s="25"/>
    </row>
    <row r="747">
      <c r="F747" s="25"/>
    </row>
    <row r="748">
      <c r="F748" s="25"/>
    </row>
    <row r="749">
      <c r="F749" s="25"/>
    </row>
    <row r="750">
      <c r="F750" s="25"/>
    </row>
    <row r="751">
      <c r="F751" s="25"/>
    </row>
    <row r="752">
      <c r="F752" s="25"/>
    </row>
    <row r="753">
      <c r="F753" s="25"/>
    </row>
    <row r="754">
      <c r="F754" s="25"/>
    </row>
    <row r="755">
      <c r="F755" s="25"/>
    </row>
    <row r="756">
      <c r="F756" s="25"/>
    </row>
    <row r="757">
      <c r="F757" s="25"/>
    </row>
    <row r="758">
      <c r="F758" s="25"/>
    </row>
    <row r="759">
      <c r="F759" s="25"/>
    </row>
    <row r="760">
      <c r="F760" s="25"/>
    </row>
    <row r="761">
      <c r="F761" s="25"/>
    </row>
    <row r="762">
      <c r="F762" s="25"/>
    </row>
    <row r="763">
      <c r="F763" s="25"/>
    </row>
    <row r="764">
      <c r="F764" s="25"/>
    </row>
    <row r="765">
      <c r="F765" s="25"/>
    </row>
    <row r="766">
      <c r="F766" s="25"/>
    </row>
    <row r="767">
      <c r="F767" s="25"/>
    </row>
    <row r="768">
      <c r="F768" s="25"/>
    </row>
    <row r="769">
      <c r="F769" s="25"/>
    </row>
    <row r="770">
      <c r="F770" s="25"/>
    </row>
    <row r="771">
      <c r="F771" s="25"/>
    </row>
    <row r="772">
      <c r="F772" s="25"/>
    </row>
    <row r="773">
      <c r="F773" s="25"/>
    </row>
    <row r="774">
      <c r="F774" s="25"/>
    </row>
    <row r="775">
      <c r="F775" s="25"/>
    </row>
    <row r="776">
      <c r="F776" s="25"/>
    </row>
    <row r="777">
      <c r="F777" s="25"/>
    </row>
    <row r="778">
      <c r="F778" s="25"/>
    </row>
    <row r="779">
      <c r="F779" s="25"/>
    </row>
    <row r="780">
      <c r="F780" s="25"/>
    </row>
    <row r="781">
      <c r="F781" s="25"/>
    </row>
    <row r="782">
      <c r="F782" s="25"/>
    </row>
    <row r="783">
      <c r="F783" s="25"/>
    </row>
    <row r="784">
      <c r="F784" s="25"/>
    </row>
    <row r="785">
      <c r="F785" s="25"/>
    </row>
    <row r="786">
      <c r="F786" s="25"/>
    </row>
    <row r="787">
      <c r="F787" s="25"/>
    </row>
    <row r="788">
      <c r="F788" s="25"/>
    </row>
    <row r="789">
      <c r="F789" s="25"/>
    </row>
    <row r="790">
      <c r="F790" s="25"/>
    </row>
    <row r="791">
      <c r="F791" s="25"/>
    </row>
    <row r="792">
      <c r="F792" s="25"/>
    </row>
    <row r="793">
      <c r="F793" s="25"/>
    </row>
    <row r="794">
      <c r="F794" s="25"/>
    </row>
    <row r="795">
      <c r="F795" s="25"/>
    </row>
    <row r="796">
      <c r="F796" s="25"/>
    </row>
    <row r="797">
      <c r="F797" s="25"/>
    </row>
    <row r="798">
      <c r="F798" s="25"/>
    </row>
    <row r="799">
      <c r="F799" s="25"/>
    </row>
    <row r="800">
      <c r="F800" s="25"/>
    </row>
    <row r="801">
      <c r="F801" s="25"/>
    </row>
    <row r="802">
      <c r="F802" s="25"/>
    </row>
    <row r="803">
      <c r="F803" s="25"/>
    </row>
    <row r="804">
      <c r="F804" s="25"/>
    </row>
    <row r="805">
      <c r="F805" s="25"/>
    </row>
    <row r="806">
      <c r="F806" s="25"/>
    </row>
    <row r="807">
      <c r="F807" s="25"/>
    </row>
    <row r="808">
      <c r="F808" s="25"/>
    </row>
    <row r="809">
      <c r="F809" s="25"/>
    </row>
    <row r="810">
      <c r="F810" s="25"/>
    </row>
    <row r="811">
      <c r="F811" s="25"/>
    </row>
    <row r="812">
      <c r="F812" s="25"/>
    </row>
    <row r="813">
      <c r="F813" s="25"/>
    </row>
    <row r="814">
      <c r="F814" s="25"/>
    </row>
    <row r="815">
      <c r="F815" s="25"/>
    </row>
    <row r="816">
      <c r="F816" s="25"/>
    </row>
    <row r="817">
      <c r="F817" s="25"/>
    </row>
    <row r="818">
      <c r="F818" s="25"/>
    </row>
    <row r="819">
      <c r="F819" s="25"/>
    </row>
    <row r="820">
      <c r="F820" s="25"/>
    </row>
    <row r="821">
      <c r="F821" s="25"/>
    </row>
    <row r="822">
      <c r="F822" s="25"/>
    </row>
    <row r="823">
      <c r="F823" s="25"/>
    </row>
    <row r="824">
      <c r="F824" s="25"/>
    </row>
    <row r="825">
      <c r="F825" s="25"/>
    </row>
    <row r="826">
      <c r="F826" s="25"/>
    </row>
    <row r="827">
      <c r="F827" s="25"/>
    </row>
    <row r="828">
      <c r="F828" s="25"/>
    </row>
    <row r="829">
      <c r="F829" s="25"/>
    </row>
    <row r="830">
      <c r="F830" s="25"/>
    </row>
    <row r="831">
      <c r="F831" s="25"/>
    </row>
    <row r="832">
      <c r="F832" s="25"/>
    </row>
    <row r="833">
      <c r="F833" s="25"/>
    </row>
    <row r="834">
      <c r="F834" s="25"/>
    </row>
    <row r="835">
      <c r="F835" s="25"/>
    </row>
    <row r="836">
      <c r="F836" s="25"/>
    </row>
    <row r="837">
      <c r="F837" s="25"/>
    </row>
    <row r="838">
      <c r="F838" s="25"/>
    </row>
    <row r="839">
      <c r="F839" s="25"/>
    </row>
    <row r="840">
      <c r="F840" s="25"/>
    </row>
    <row r="841">
      <c r="F841" s="25"/>
    </row>
    <row r="842">
      <c r="F842" s="25"/>
    </row>
    <row r="843">
      <c r="F843" s="25"/>
    </row>
    <row r="844">
      <c r="F844" s="25"/>
    </row>
    <row r="845">
      <c r="F845" s="25"/>
    </row>
    <row r="846">
      <c r="F846" s="25"/>
    </row>
    <row r="847">
      <c r="F847" s="25"/>
    </row>
    <row r="848">
      <c r="F848" s="25"/>
    </row>
    <row r="849">
      <c r="F849" s="25"/>
    </row>
    <row r="850">
      <c r="F850" s="25"/>
    </row>
    <row r="851">
      <c r="F851" s="25"/>
    </row>
    <row r="852">
      <c r="F852" s="25"/>
    </row>
    <row r="853">
      <c r="F853" s="25"/>
    </row>
    <row r="854">
      <c r="F854" s="25"/>
    </row>
    <row r="855">
      <c r="F855" s="25"/>
    </row>
    <row r="856">
      <c r="F856" s="25"/>
    </row>
    <row r="857">
      <c r="F857" s="25"/>
    </row>
    <row r="858">
      <c r="F858" s="25"/>
    </row>
    <row r="859">
      <c r="F859" s="25"/>
    </row>
    <row r="860">
      <c r="F860" s="25"/>
    </row>
    <row r="861">
      <c r="F861" s="25"/>
    </row>
    <row r="862">
      <c r="F862" s="25"/>
    </row>
    <row r="863">
      <c r="F863" s="25"/>
    </row>
    <row r="864">
      <c r="F864" s="25"/>
    </row>
    <row r="865">
      <c r="F865" s="25"/>
    </row>
    <row r="866">
      <c r="F866" s="25"/>
    </row>
    <row r="867">
      <c r="F867" s="25"/>
    </row>
    <row r="868">
      <c r="F868" s="25"/>
    </row>
    <row r="869">
      <c r="F869" s="25"/>
    </row>
    <row r="870">
      <c r="F870" s="25"/>
    </row>
    <row r="871">
      <c r="F871" s="25"/>
    </row>
    <row r="872">
      <c r="F872" s="25"/>
    </row>
    <row r="873">
      <c r="F873" s="25"/>
    </row>
    <row r="874">
      <c r="F874" s="25"/>
    </row>
    <row r="875">
      <c r="F875" s="25"/>
    </row>
    <row r="876">
      <c r="F876" s="25"/>
    </row>
    <row r="877">
      <c r="F877" s="25"/>
    </row>
    <row r="878">
      <c r="F878" s="25"/>
    </row>
    <row r="879">
      <c r="F879" s="25"/>
    </row>
    <row r="880">
      <c r="F880" s="25"/>
    </row>
    <row r="881">
      <c r="F881" s="25"/>
    </row>
    <row r="882">
      <c r="F882" s="25"/>
    </row>
    <row r="883">
      <c r="F883" s="25"/>
    </row>
    <row r="884">
      <c r="F884" s="25"/>
    </row>
    <row r="885">
      <c r="F885" s="25"/>
    </row>
    <row r="886">
      <c r="F886" s="25"/>
    </row>
    <row r="887">
      <c r="F887" s="25"/>
    </row>
    <row r="888">
      <c r="F888" s="25"/>
    </row>
    <row r="889">
      <c r="F889" s="25"/>
    </row>
    <row r="890">
      <c r="F890" s="25"/>
    </row>
    <row r="891">
      <c r="F891" s="25"/>
    </row>
    <row r="892">
      <c r="F892" s="25"/>
    </row>
    <row r="893">
      <c r="F893" s="25"/>
    </row>
    <row r="894">
      <c r="F894" s="25"/>
    </row>
    <row r="895">
      <c r="F895" s="25"/>
    </row>
    <row r="896">
      <c r="F896" s="25"/>
    </row>
    <row r="897">
      <c r="F897" s="25"/>
    </row>
    <row r="898">
      <c r="F898" s="25"/>
    </row>
    <row r="899">
      <c r="F899" s="25"/>
    </row>
    <row r="900">
      <c r="F900" s="25"/>
    </row>
    <row r="901">
      <c r="F901" s="25"/>
    </row>
    <row r="902">
      <c r="F902" s="25"/>
    </row>
    <row r="903">
      <c r="F903" s="25"/>
    </row>
    <row r="904">
      <c r="F904" s="25"/>
    </row>
    <row r="905">
      <c r="F905" s="25"/>
    </row>
    <row r="906">
      <c r="F906" s="25"/>
    </row>
    <row r="907">
      <c r="F907" s="25"/>
    </row>
    <row r="908">
      <c r="F908" s="25"/>
    </row>
    <row r="909">
      <c r="F909" s="25"/>
    </row>
    <row r="910">
      <c r="F910" s="25"/>
    </row>
    <row r="911">
      <c r="F911" s="25"/>
    </row>
    <row r="912">
      <c r="F912" s="25"/>
    </row>
    <row r="913">
      <c r="F913" s="25"/>
    </row>
    <row r="914">
      <c r="F914" s="25"/>
    </row>
    <row r="915">
      <c r="F915" s="25"/>
    </row>
    <row r="916">
      <c r="F916" s="25"/>
    </row>
    <row r="917">
      <c r="F917" s="25"/>
    </row>
    <row r="918">
      <c r="F918" s="25"/>
    </row>
    <row r="919">
      <c r="F919" s="25"/>
    </row>
    <row r="920">
      <c r="F920" s="25"/>
    </row>
    <row r="921">
      <c r="F921" s="25"/>
    </row>
    <row r="922">
      <c r="F922" s="25"/>
    </row>
    <row r="923">
      <c r="F923" s="25"/>
    </row>
    <row r="924">
      <c r="F924" s="25"/>
    </row>
    <row r="925">
      <c r="F925" s="25"/>
    </row>
    <row r="926">
      <c r="F926" s="25"/>
    </row>
    <row r="927">
      <c r="F927" s="25"/>
    </row>
    <row r="928">
      <c r="F928" s="25"/>
    </row>
    <row r="929">
      <c r="F929" s="25"/>
    </row>
    <row r="930">
      <c r="F930" s="25"/>
    </row>
    <row r="931">
      <c r="F931" s="25"/>
    </row>
    <row r="932">
      <c r="F932" s="25"/>
    </row>
    <row r="933">
      <c r="F933" s="25"/>
    </row>
    <row r="934">
      <c r="F934" s="25"/>
    </row>
    <row r="935">
      <c r="F935" s="25"/>
    </row>
    <row r="936">
      <c r="F936" s="25"/>
    </row>
    <row r="937">
      <c r="F937" s="25"/>
    </row>
    <row r="938">
      <c r="F938" s="25"/>
    </row>
    <row r="939">
      <c r="F939" s="25"/>
    </row>
    <row r="940">
      <c r="F940" s="25"/>
    </row>
    <row r="941">
      <c r="F941" s="25"/>
    </row>
    <row r="942">
      <c r="F942" s="25"/>
    </row>
    <row r="943">
      <c r="F943" s="25"/>
    </row>
    <row r="944">
      <c r="F944" s="25"/>
    </row>
    <row r="945">
      <c r="F945" s="25"/>
    </row>
    <row r="946">
      <c r="F946" s="25"/>
    </row>
    <row r="947">
      <c r="F947" s="25"/>
    </row>
    <row r="948">
      <c r="F948" s="25"/>
    </row>
    <row r="949">
      <c r="F949" s="25"/>
    </row>
    <row r="950">
      <c r="F950" s="25"/>
    </row>
    <row r="951">
      <c r="F951" s="25"/>
    </row>
    <row r="952">
      <c r="F952" s="25"/>
    </row>
    <row r="953">
      <c r="F953" s="25"/>
    </row>
    <row r="954">
      <c r="F954" s="25"/>
    </row>
    <row r="955">
      <c r="F955" s="25"/>
    </row>
    <row r="956">
      <c r="F956" s="25"/>
    </row>
    <row r="957">
      <c r="F957" s="25"/>
    </row>
    <row r="958">
      <c r="F958" s="25"/>
    </row>
    <row r="959">
      <c r="F959" s="25"/>
    </row>
    <row r="960">
      <c r="F960" s="25"/>
    </row>
    <row r="961">
      <c r="F961" s="25"/>
    </row>
    <row r="962">
      <c r="F962" s="25"/>
    </row>
    <row r="963">
      <c r="F963" s="25"/>
    </row>
    <row r="964">
      <c r="F964" s="25"/>
    </row>
    <row r="965">
      <c r="F965" s="25"/>
    </row>
    <row r="966">
      <c r="F966" s="25"/>
    </row>
    <row r="967">
      <c r="F967" s="25"/>
    </row>
    <row r="968">
      <c r="F968" s="25"/>
    </row>
    <row r="969">
      <c r="F969" s="25"/>
    </row>
    <row r="970">
      <c r="F970" s="25"/>
    </row>
    <row r="971">
      <c r="F971" s="25"/>
    </row>
    <row r="972">
      <c r="F972" s="25"/>
    </row>
    <row r="973">
      <c r="F973" s="25"/>
    </row>
    <row r="974">
      <c r="F974" s="25"/>
    </row>
    <row r="975">
      <c r="F975" s="25"/>
    </row>
    <row r="976">
      <c r="F976" s="25"/>
    </row>
    <row r="977">
      <c r="F977" s="25"/>
    </row>
    <row r="978">
      <c r="F978" s="25"/>
    </row>
    <row r="979">
      <c r="F979" s="25"/>
    </row>
    <row r="980">
      <c r="F980" s="25"/>
    </row>
    <row r="981">
      <c r="F981" s="25"/>
    </row>
    <row r="982">
      <c r="F982" s="25"/>
    </row>
    <row r="983">
      <c r="F983" s="25"/>
    </row>
    <row r="984">
      <c r="F984" s="25"/>
    </row>
    <row r="985">
      <c r="F985" s="25"/>
    </row>
    <row r="986">
      <c r="F986" s="25"/>
    </row>
    <row r="987">
      <c r="F987" s="25"/>
    </row>
    <row r="988">
      <c r="F988" s="25"/>
    </row>
    <row r="989">
      <c r="F989" s="25"/>
    </row>
    <row r="990">
      <c r="F990" s="25"/>
    </row>
    <row r="991">
      <c r="F991" s="25"/>
    </row>
    <row r="992">
      <c r="F992" s="25"/>
    </row>
    <row r="993">
      <c r="F993" s="25"/>
    </row>
    <row r="994">
      <c r="F994" s="25"/>
    </row>
    <row r="995">
      <c r="F995" s="25"/>
    </row>
    <row r="996">
      <c r="F996" s="25"/>
    </row>
    <row r="997">
      <c r="F997" s="25"/>
    </row>
    <row r="998">
      <c r="F998" s="25"/>
    </row>
    <row r="999">
      <c r="F999" s="25"/>
    </row>
    <row r="1000">
      <c r="F1000" s="25"/>
    </row>
    <row r="1001">
      <c r="F1001" s="25"/>
    </row>
    <row r="1002">
      <c r="F1002" s="25"/>
    </row>
    <row r="1003">
      <c r="F1003" s="25"/>
    </row>
    <row r="1004">
      <c r="F1004" s="25"/>
    </row>
    <row r="1005">
      <c r="F1005" s="2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7" max="17" width="15.38"/>
  </cols>
  <sheetData>
    <row r="1">
      <c r="A1" s="17" t="s">
        <v>43</v>
      </c>
      <c r="D1" s="17" t="s">
        <v>0</v>
      </c>
      <c r="E1" s="17" t="s">
        <v>1</v>
      </c>
      <c r="F1" s="18" t="s">
        <v>24</v>
      </c>
      <c r="G1" s="1" t="s">
        <v>9</v>
      </c>
      <c r="H1" s="17" t="s">
        <v>2</v>
      </c>
      <c r="I1" s="17" t="s">
        <v>44</v>
      </c>
      <c r="J1" s="17" t="s">
        <v>3</v>
      </c>
      <c r="K1" s="17" t="s">
        <v>4</v>
      </c>
      <c r="L1" s="17" t="s">
        <v>5</v>
      </c>
      <c r="M1" s="17" t="s">
        <v>27</v>
      </c>
      <c r="N1" s="17" t="s">
        <v>28</v>
      </c>
      <c r="O1" s="17" t="s">
        <v>29</v>
      </c>
      <c r="P1" s="17" t="s">
        <v>30</v>
      </c>
      <c r="Q1" s="17" t="s">
        <v>54</v>
      </c>
      <c r="R1" s="17"/>
      <c r="S1" s="17"/>
      <c r="T1" s="17" t="s">
        <v>32</v>
      </c>
      <c r="U1" s="17" t="s">
        <v>33</v>
      </c>
      <c r="X1" s="17"/>
      <c r="AC1" s="19"/>
    </row>
    <row r="2">
      <c r="A2" s="1"/>
      <c r="D2" s="2" t="s">
        <v>45</v>
      </c>
      <c r="E2" s="1">
        <v>0.5</v>
      </c>
      <c r="F2" s="20">
        <f t="shared" ref="F2:F62" si="1">E2*PI()/180</f>
        <v>0.00872664626</v>
      </c>
      <c r="G2" s="1">
        <v>0.016129</v>
      </c>
      <c r="H2" s="1">
        <v>0.25</v>
      </c>
      <c r="I2" s="1">
        <v>0.0012916101</v>
      </c>
      <c r="J2" s="1">
        <v>100.0</v>
      </c>
      <c r="K2" s="1">
        <v>1.2</v>
      </c>
      <c r="L2" s="1">
        <v>287.0</v>
      </c>
      <c r="M2" s="19">
        <v>-0.269320064621735</v>
      </c>
      <c r="N2" s="5">
        <f t="shared" ref="N2:N5" si="2">-M2/$B$11</f>
        <v>0.03097471116</v>
      </c>
      <c r="O2" s="5">
        <f t="shared" ref="O2:O52" si="3">N2/$B$12</f>
        <v>0.01548735558</v>
      </c>
      <c r="P2" s="5">
        <f t="shared" ref="P2:P11" si="4">O2/(0.5*PI()/180)</f>
        <v>1.774720221</v>
      </c>
      <c r="Q2" s="5">
        <f t="shared" ref="Q2:Q52" si="5">1/2*K2*(H2*sqrt(1.4*287*L2))^2*O2*G2*I2</f>
        <v>0.001395208909</v>
      </c>
      <c r="W2" s="17"/>
      <c r="X2" s="1"/>
      <c r="Y2" s="1"/>
      <c r="Z2" s="1"/>
    </row>
    <row r="3">
      <c r="A3" s="1"/>
      <c r="D3" s="1">
        <v>1.0</v>
      </c>
      <c r="E3" s="1">
        <v>0.5</v>
      </c>
      <c r="F3" s="20">
        <f t="shared" si="1"/>
        <v>0.00872664626</v>
      </c>
      <c r="G3" s="1">
        <v>0.016129</v>
      </c>
      <c r="H3" s="1">
        <v>0.5</v>
      </c>
      <c r="I3" s="1">
        <v>0.0012916101</v>
      </c>
      <c r="J3" s="1">
        <v>441.0</v>
      </c>
      <c r="K3" s="1">
        <v>1.20927</v>
      </c>
      <c r="L3" s="1">
        <v>287.3</v>
      </c>
      <c r="M3" s="1">
        <v>-0.462144111726825</v>
      </c>
      <c r="N3" s="5">
        <f t="shared" si="2"/>
        <v>0.05315155554</v>
      </c>
      <c r="O3" s="5">
        <f t="shared" si="3"/>
        <v>0.02657577777</v>
      </c>
      <c r="P3" s="5">
        <f t="shared" si="4"/>
        <v>3.045359807</v>
      </c>
      <c r="Q3" s="5">
        <f t="shared" si="5"/>
        <v>0.009660591274</v>
      </c>
      <c r="W3" s="17"/>
      <c r="X3" s="1"/>
      <c r="Y3" s="1"/>
      <c r="Z3" s="1"/>
    </row>
    <row r="4">
      <c r="A4" s="1"/>
      <c r="D4" s="1">
        <v>2.0</v>
      </c>
      <c r="E4" s="1">
        <v>0.5</v>
      </c>
      <c r="F4" s="20">
        <f t="shared" si="1"/>
        <v>0.00872664626</v>
      </c>
      <c r="G4" s="1">
        <v>0.016129</v>
      </c>
      <c r="H4" s="1">
        <v>0.8</v>
      </c>
      <c r="I4" s="1">
        <v>0.0012916101</v>
      </c>
      <c r="J4" s="1">
        <v>964.0</v>
      </c>
      <c r="K4" s="1">
        <v>1.19082</v>
      </c>
      <c r="L4" s="1">
        <v>286.24</v>
      </c>
      <c r="M4" s="1">
        <v>-0.112846689460966</v>
      </c>
      <c r="N4" s="5">
        <f t="shared" si="2"/>
        <v>0.01297858597</v>
      </c>
      <c r="O4" s="5">
        <f t="shared" si="3"/>
        <v>0.006489292983</v>
      </c>
      <c r="P4" s="5">
        <f t="shared" si="4"/>
        <v>0.7436181999</v>
      </c>
      <c r="Q4" s="5">
        <f t="shared" si="5"/>
        <v>0.005924785212</v>
      </c>
      <c r="W4" s="17"/>
      <c r="X4" s="1"/>
      <c r="Y4" s="1"/>
      <c r="Z4" s="1"/>
    </row>
    <row r="5">
      <c r="A5" s="1"/>
      <c r="D5" s="1">
        <v>3.0</v>
      </c>
      <c r="E5" s="1">
        <v>0.5</v>
      </c>
      <c r="F5" s="20">
        <f t="shared" si="1"/>
        <v>0.00872664626</v>
      </c>
      <c r="G5" s="1">
        <v>0.016129</v>
      </c>
      <c r="H5" s="1">
        <v>1.0</v>
      </c>
      <c r="I5" s="1">
        <v>0.0012916101</v>
      </c>
      <c r="J5" s="1">
        <v>1525.0</v>
      </c>
      <c r="K5" s="1">
        <v>1.17126</v>
      </c>
      <c r="L5" s="1">
        <v>285.13</v>
      </c>
      <c r="M5" s="1">
        <v>-0.604544810029206</v>
      </c>
      <c r="N5" s="5">
        <f t="shared" si="2"/>
        <v>0.06952917117</v>
      </c>
      <c r="O5" s="5">
        <f t="shared" si="3"/>
        <v>0.03476458558</v>
      </c>
      <c r="P5" s="5">
        <f t="shared" si="4"/>
        <v>3.983728061</v>
      </c>
      <c r="Q5" s="5">
        <f t="shared" si="5"/>
        <v>0.04859058119</v>
      </c>
      <c r="W5" s="17"/>
      <c r="X5" s="1"/>
      <c r="Y5" s="1"/>
      <c r="Z5" s="1"/>
    </row>
    <row r="6">
      <c r="A6" s="1"/>
      <c r="D6" s="1">
        <v>4.0</v>
      </c>
      <c r="E6" s="1">
        <v>0.5</v>
      </c>
      <c r="F6" s="20">
        <f t="shared" si="1"/>
        <v>0.00872664626</v>
      </c>
      <c r="G6" s="1">
        <v>0.016129</v>
      </c>
      <c r="H6" s="1">
        <v>1.2</v>
      </c>
      <c r="I6" s="1">
        <v>0.0012916101</v>
      </c>
      <c r="J6" s="1">
        <v>2207.0</v>
      </c>
      <c r="K6" s="1">
        <v>1.14782</v>
      </c>
      <c r="L6" s="1">
        <v>283.8</v>
      </c>
      <c r="M6" s="1">
        <v>-0.455664573803701</v>
      </c>
      <c r="N6" s="5">
        <f>-M6/$B$10/$B$11</f>
        <v>0.03014457223</v>
      </c>
      <c r="O6" s="5">
        <f t="shared" si="3"/>
        <v>0.01507228611</v>
      </c>
      <c r="P6" s="5">
        <f t="shared" si="4"/>
        <v>1.727156764</v>
      </c>
      <c r="Q6" s="5">
        <f t="shared" si="5"/>
        <v>0.02959011219</v>
      </c>
      <c r="W6" s="17"/>
      <c r="X6" s="1"/>
      <c r="Y6" s="1"/>
      <c r="Z6" s="1"/>
    </row>
    <row r="7">
      <c r="A7" s="1"/>
      <c r="D7" s="1">
        <v>5.0</v>
      </c>
      <c r="E7" s="1">
        <v>0.5</v>
      </c>
      <c r="F7" s="20">
        <f t="shared" si="1"/>
        <v>0.00872664626</v>
      </c>
      <c r="G7" s="1">
        <v>0.016129</v>
      </c>
      <c r="H7" s="1">
        <v>1.5</v>
      </c>
      <c r="I7" s="1">
        <v>0.0012916101</v>
      </c>
      <c r="J7" s="1">
        <v>3469.0</v>
      </c>
      <c r="K7" s="1">
        <v>1.10539</v>
      </c>
      <c r="L7" s="1">
        <v>281.3</v>
      </c>
      <c r="M7" s="1">
        <v>-0.350481113876883</v>
      </c>
      <c r="N7" s="5">
        <f>-M7/$B$11</f>
        <v>0.04030910687</v>
      </c>
      <c r="O7" s="5">
        <f t="shared" si="3"/>
        <v>0.02015455344</v>
      </c>
      <c r="P7" s="5">
        <f t="shared" si="4"/>
        <v>2.3095417</v>
      </c>
      <c r="Q7" s="5">
        <f t="shared" si="5"/>
        <v>0.05901464143</v>
      </c>
      <c r="W7" s="17" t="s">
        <v>46</v>
      </c>
      <c r="X7" s="17" t="s">
        <v>47</v>
      </c>
      <c r="Y7" s="17" t="s">
        <v>48</v>
      </c>
      <c r="Z7" s="17" t="s">
        <v>30</v>
      </c>
    </row>
    <row r="8">
      <c r="A8" s="1" t="s">
        <v>49</v>
      </c>
      <c r="B8" s="5">
        <f>B10*(0.0254)^2</f>
        <v>0.00112161066</v>
      </c>
      <c r="D8" s="1">
        <v>6.0</v>
      </c>
      <c r="E8" s="1">
        <v>0.5</v>
      </c>
      <c r="F8" s="20">
        <f t="shared" si="1"/>
        <v>0.00872664626</v>
      </c>
      <c r="G8" s="1">
        <v>0.016129</v>
      </c>
      <c r="H8" s="1">
        <v>2.0</v>
      </c>
      <c r="I8" s="1">
        <v>0.0012916101</v>
      </c>
      <c r="J8" s="1">
        <v>6184.0</v>
      </c>
      <c r="K8" s="1">
        <v>1.01819</v>
      </c>
      <c r="L8" s="1">
        <v>275.9</v>
      </c>
      <c r="M8" s="1">
        <v>-0.337267237906615</v>
      </c>
      <c r="N8" s="5">
        <f t="shared" ref="N8:N52" si="6">-M8/$B$10/$B$11</f>
        <v>0.02231197508</v>
      </c>
      <c r="O8" s="5">
        <f t="shared" si="3"/>
        <v>0.01115598754</v>
      </c>
      <c r="P8" s="5">
        <f t="shared" si="4"/>
        <v>1.278382004</v>
      </c>
      <c r="Q8" s="5">
        <f t="shared" si="5"/>
        <v>0.05246471895</v>
      </c>
      <c r="W8" s="1">
        <v>0.5</v>
      </c>
      <c r="X8" s="5">
        <f t="array" ref="X8:Y8">LINEST((N2:N7),(F2:F7))</f>
        <v>-2.41173E+15</v>
      </c>
      <c r="Y8" s="5">
        <v>2.1046303422452426E13</v>
      </c>
      <c r="Z8" s="5">
        <f t="shared" ref="Z8:Z17" si="7">X8/$B$12</f>
        <v>-1.20586E+15</v>
      </c>
    </row>
    <row r="9">
      <c r="A9" s="1" t="s">
        <v>50</v>
      </c>
      <c r="B9" s="1">
        <f>B11*0.0254</f>
        <v>0.2208488598</v>
      </c>
      <c r="D9" s="1">
        <v>7.0</v>
      </c>
      <c r="E9" s="1">
        <v>0.5</v>
      </c>
      <c r="F9" s="20">
        <f t="shared" si="1"/>
        <v>0.00872664626</v>
      </c>
      <c r="G9" s="1">
        <v>0.016129</v>
      </c>
      <c r="H9" s="1">
        <v>2.5</v>
      </c>
      <c r="I9" s="1">
        <v>0.0012916101</v>
      </c>
      <c r="J9" s="1">
        <v>9574.0</v>
      </c>
      <c r="K9" s="1">
        <v>0.91681</v>
      </c>
      <c r="L9" s="1">
        <v>269.2</v>
      </c>
      <c r="M9" s="1">
        <v>-0.20639084273691</v>
      </c>
      <c r="N9" s="5">
        <f t="shared" si="6"/>
        <v>0.0136538235</v>
      </c>
      <c r="O9" s="5">
        <f t="shared" si="3"/>
        <v>0.00682691175</v>
      </c>
      <c r="P9" s="5">
        <f t="shared" si="4"/>
        <v>0.7823064608</v>
      </c>
      <c r="Q9" s="5">
        <f t="shared" si="5"/>
        <v>0.04407349737</v>
      </c>
      <c r="W9" s="1">
        <v>0.5</v>
      </c>
      <c r="X9" s="5">
        <f t="array" ref="X9:Y9">LINEST((N8:N13),(F8:F13))</f>
        <v>2.120968043</v>
      </c>
      <c r="Y9" s="5">
        <v>-0.005292856777525155</v>
      </c>
      <c r="Z9" s="5">
        <f t="shared" si="7"/>
        <v>1.060484022</v>
      </c>
    </row>
    <row r="10">
      <c r="A10" s="1" t="s">
        <v>51</v>
      </c>
      <c r="B10" s="1">
        <f>0.75*2.318</f>
        <v>1.7385</v>
      </c>
      <c r="D10" s="1">
        <v>8.0</v>
      </c>
      <c r="E10" s="1">
        <v>0.5</v>
      </c>
      <c r="F10" s="20">
        <f t="shared" si="1"/>
        <v>0.00872664626</v>
      </c>
      <c r="G10" s="1">
        <v>0.016129</v>
      </c>
      <c r="H10" s="1">
        <v>3.0</v>
      </c>
      <c r="I10" s="1">
        <v>0.0012916101</v>
      </c>
      <c r="J10" s="1">
        <v>12982.0</v>
      </c>
      <c r="K10" s="1">
        <v>0.82286</v>
      </c>
      <c r="L10" s="1">
        <v>262.43</v>
      </c>
      <c r="M10" s="1">
        <v>-0.134005624774936</v>
      </c>
      <c r="N10" s="5">
        <f t="shared" si="6"/>
        <v>0.008865166325</v>
      </c>
      <c r="O10" s="5">
        <f t="shared" si="3"/>
        <v>0.004432583162</v>
      </c>
      <c r="P10" s="5">
        <f t="shared" si="4"/>
        <v>0.5079366151</v>
      </c>
      <c r="Q10" s="5">
        <f t="shared" si="5"/>
        <v>0.03605434787</v>
      </c>
      <c r="W10" s="1">
        <v>0.8</v>
      </c>
      <c r="X10" s="5">
        <f t="array" ref="X10:Y10">LINEST(N14:N19, F14:F19)</f>
        <v>-3.93664E+15</v>
      </c>
      <c r="Y10" s="5">
        <v>1.3741464916652683E14</v>
      </c>
      <c r="Z10" s="5">
        <f t="shared" si="7"/>
        <v>-1.96832E+15</v>
      </c>
    </row>
    <row r="11">
      <c r="A11" s="1" t="s">
        <v>52</v>
      </c>
      <c r="B11" s="5">
        <f>8.694837</f>
        <v>8.694837</v>
      </c>
      <c r="D11" s="1">
        <v>9.0</v>
      </c>
      <c r="E11" s="1">
        <v>0.5</v>
      </c>
      <c r="F11" s="20">
        <f t="shared" si="1"/>
        <v>0.00872664626</v>
      </c>
      <c r="G11" s="1">
        <v>0.016129</v>
      </c>
      <c r="H11" s="1">
        <v>3.2</v>
      </c>
      <c r="I11" s="1">
        <v>0.0012916101</v>
      </c>
      <c r="J11" s="1">
        <v>16138.0</v>
      </c>
      <c r="K11" s="1">
        <v>0.7426</v>
      </c>
      <c r="L11" s="1">
        <v>256.2</v>
      </c>
      <c r="M11" s="1">
        <v>-0.121432052147281</v>
      </c>
      <c r="N11" s="5">
        <f t="shared" si="6"/>
        <v>0.008033359355</v>
      </c>
      <c r="O11" s="5">
        <f t="shared" si="3"/>
        <v>0.004016679678</v>
      </c>
      <c r="P11" s="5">
        <f t="shared" si="4"/>
        <v>0.4602775864</v>
      </c>
      <c r="Q11" s="5">
        <f t="shared" si="5"/>
        <v>0.03275065853</v>
      </c>
      <c r="W11" s="1">
        <v>1.0</v>
      </c>
      <c r="X11" s="5">
        <f t="array" ref="X11:Y11">LINEST(N20:N25,F20:F25)</f>
        <v>2.109713208</v>
      </c>
      <c r="Y11" s="5">
        <v>-0.031398048055575514</v>
      </c>
      <c r="Z11" s="5">
        <f t="shared" si="7"/>
        <v>1.054856604</v>
      </c>
    </row>
    <row r="12">
      <c r="A12" s="1" t="s">
        <v>53</v>
      </c>
      <c r="B12" s="1">
        <v>2.0</v>
      </c>
      <c r="D12" s="2" t="s">
        <v>45</v>
      </c>
      <c r="E12" s="1">
        <v>2.0</v>
      </c>
      <c r="F12" s="20">
        <f t="shared" si="1"/>
        <v>0.03490658504</v>
      </c>
      <c r="G12" s="1">
        <v>0.016129</v>
      </c>
      <c r="H12" s="1">
        <v>0.25</v>
      </c>
      <c r="I12" s="1">
        <v>0.0012916101</v>
      </c>
      <c r="J12" s="1">
        <v>10.0</v>
      </c>
      <c r="K12" s="1">
        <v>1.2</v>
      </c>
      <c r="L12" s="1">
        <v>287.0</v>
      </c>
      <c r="M12" s="1">
        <v>-0.753381751319432</v>
      </c>
      <c r="N12" s="5">
        <f t="shared" si="6"/>
        <v>0.04984010591</v>
      </c>
      <c r="O12" s="5">
        <f t="shared" si="3"/>
        <v>0.02492005296</v>
      </c>
      <c r="P12" s="5">
        <f t="shared" ref="P12:P21" si="8">O12/(2*PI()/180)</f>
        <v>0.7139069298</v>
      </c>
      <c r="Q12" s="5">
        <f t="shared" si="5"/>
        <v>0.002244972017</v>
      </c>
      <c r="W12" s="1">
        <v>1.2</v>
      </c>
      <c r="X12" s="5">
        <f t="array" ref="X12:Y12">LINEST(N26:N31, F26:F31)</f>
        <v>3.51062E+15</v>
      </c>
      <c r="Y12" s="5">
        <v>-2.450874390920296E14</v>
      </c>
      <c r="Z12" s="5">
        <f t="shared" si="7"/>
        <v>1.75531E+15</v>
      </c>
    </row>
    <row r="13">
      <c r="D13" s="1">
        <v>10.0</v>
      </c>
      <c r="E13" s="1">
        <v>2.0</v>
      </c>
      <c r="F13" s="20">
        <f t="shared" si="1"/>
        <v>0.03490658504</v>
      </c>
      <c r="G13" s="1">
        <v>0.016129</v>
      </c>
      <c r="H13" s="1">
        <v>0.5</v>
      </c>
      <c r="I13" s="1">
        <v>0.0012916101</v>
      </c>
      <c r="J13" s="1">
        <v>441.0</v>
      </c>
      <c r="K13" s="1">
        <v>1.20927</v>
      </c>
      <c r="L13" s="1">
        <v>287.3</v>
      </c>
      <c r="M13" s="1">
        <v>-1.32484988037458</v>
      </c>
      <c r="N13" s="5">
        <f t="shared" si="6"/>
        <v>0.08764568327</v>
      </c>
      <c r="O13" s="5">
        <f t="shared" si="3"/>
        <v>0.04382284163</v>
      </c>
      <c r="P13" s="5">
        <f t="shared" si="8"/>
        <v>1.255431936</v>
      </c>
      <c r="Q13" s="5">
        <f t="shared" si="5"/>
        <v>0.01593009112</v>
      </c>
      <c r="W13" s="1">
        <v>1.5</v>
      </c>
      <c r="X13" s="5">
        <f t="array" ref="X13:Y13">LINEST(N32:N37, F32:F37)</f>
        <v>-1.88098E+15</v>
      </c>
      <c r="Y13" s="5">
        <v>1.969761160229989E14</v>
      </c>
      <c r="Z13" s="5">
        <f t="shared" si="7"/>
        <v>-940491676083088</v>
      </c>
    </row>
    <row r="14">
      <c r="D14" s="1">
        <v>11.0</v>
      </c>
      <c r="E14" s="1">
        <v>2.0</v>
      </c>
      <c r="F14" s="20">
        <f t="shared" si="1"/>
        <v>0.03490658504</v>
      </c>
      <c r="G14" s="1">
        <v>0.016129</v>
      </c>
      <c r="H14" s="1">
        <v>0.8</v>
      </c>
      <c r="I14" s="1">
        <v>0.0012916101</v>
      </c>
      <c r="J14" s="1">
        <v>964.0</v>
      </c>
      <c r="K14" s="1">
        <v>1.19082</v>
      </c>
      <c r="L14" s="1">
        <v>286.24</v>
      </c>
      <c r="M14" s="1">
        <v>-0.564464595143828</v>
      </c>
      <c r="N14" s="5">
        <f t="shared" si="6"/>
        <v>0.0373422573</v>
      </c>
      <c r="O14" s="5">
        <f t="shared" si="3"/>
        <v>0.01867112865</v>
      </c>
      <c r="P14" s="5">
        <f t="shared" si="8"/>
        <v>0.5348884352</v>
      </c>
      <c r="Q14" s="5">
        <f t="shared" si="5"/>
        <v>0.01704691516</v>
      </c>
      <c r="W14" s="1">
        <v>2.0</v>
      </c>
      <c r="X14" s="5">
        <f t="array" ref="X14:Y14">LINEST(N38:N43,F38:F43)</f>
        <v>5.782410579</v>
      </c>
      <c r="Y14" s="5">
        <v>-0.44176499355108434</v>
      </c>
      <c r="Z14" s="5">
        <f t="shared" si="7"/>
        <v>2.891205289</v>
      </c>
    </row>
    <row r="15">
      <c r="D15" s="1">
        <v>12.0</v>
      </c>
      <c r="E15" s="1">
        <v>2.0</v>
      </c>
      <c r="F15" s="20">
        <f t="shared" si="1"/>
        <v>0.03490658504</v>
      </c>
      <c r="G15" s="1">
        <v>0.016129</v>
      </c>
      <c r="H15" s="1">
        <v>1.0</v>
      </c>
      <c r="I15" s="1">
        <v>0.0012916101</v>
      </c>
      <c r="J15" s="1">
        <v>1525.0</v>
      </c>
      <c r="K15" s="1">
        <v>1.17126</v>
      </c>
      <c r="L15" s="1">
        <v>285.13</v>
      </c>
      <c r="M15" s="1">
        <v>-2.32273600388679</v>
      </c>
      <c r="N15" s="5">
        <f t="shared" si="6"/>
        <v>0.1536610201</v>
      </c>
      <c r="O15" s="5">
        <f t="shared" si="3"/>
        <v>0.07683051005</v>
      </c>
      <c r="P15" s="5">
        <f t="shared" si="8"/>
        <v>2.201031982</v>
      </c>
      <c r="Q15" s="5">
        <f t="shared" si="5"/>
        <v>0.1073862689</v>
      </c>
      <c r="R15" s="20"/>
      <c r="S15" s="20"/>
      <c r="T15" s="20">
        <v>0.008726646259971648</v>
      </c>
      <c r="U15" s="5">
        <v>0.0074653931352041585</v>
      </c>
      <c r="W15" s="1">
        <v>2.5</v>
      </c>
      <c r="X15" s="5">
        <f t="array" ref="X15:Y15">LINEST(N44:N49, F44:F49)</f>
        <v>-4.32317E+15</v>
      </c>
      <c r="Y15" s="5">
        <v>6.03628827706473E14</v>
      </c>
      <c r="Z15" s="5">
        <f t="shared" si="7"/>
        <v>-2.16159E+15</v>
      </c>
    </row>
    <row r="16">
      <c r="D16" s="1">
        <v>13.0</v>
      </c>
      <c r="E16" s="1">
        <v>2.0</v>
      </c>
      <c r="F16" s="20">
        <f t="shared" si="1"/>
        <v>0.03490658504</v>
      </c>
      <c r="G16" s="1">
        <v>0.016129</v>
      </c>
      <c r="H16" s="1">
        <v>1.2</v>
      </c>
      <c r="I16" s="1">
        <v>0.0012916101</v>
      </c>
      <c r="J16" s="1">
        <v>2207.0</v>
      </c>
      <c r="K16" s="1">
        <v>1.14782</v>
      </c>
      <c r="L16" s="1">
        <v>283.8</v>
      </c>
      <c r="M16" s="1">
        <v>-1.88089781773261</v>
      </c>
      <c r="N16" s="5">
        <f t="shared" si="6"/>
        <v>0.1244311351</v>
      </c>
      <c r="O16" s="5">
        <f t="shared" si="3"/>
        <v>0.06221556753</v>
      </c>
      <c r="P16" s="5">
        <f t="shared" si="8"/>
        <v>1.78234472</v>
      </c>
      <c r="Q16" s="5">
        <f t="shared" si="5"/>
        <v>0.1221424281</v>
      </c>
      <c r="R16" s="20"/>
      <c r="S16" s="20"/>
      <c r="T16" s="20">
        <v>0.03490658503988659</v>
      </c>
      <c r="U16" s="5">
        <v>0.03734225730308328</v>
      </c>
      <c r="W16" s="1">
        <v>3.0</v>
      </c>
      <c r="X16" s="5" t="str">
        <f t="array" ref="X16">LINEST(N50:N56, F50:F56)</f>
        <v>#VALUE!</v>
      </c>
      <c r="Z16" s="5" t="str">
        <f t="shared" si="7"/>
        <v>#VALUE!</v>
      </c>
    </row>
    <row r="17">
      <c r="D17" s="1">
        <v>14.0</v>
      </c>
      <c r="E17" s="1">
        <v>2.0</v>
      </c>
      <c r="F17" s="20">
        <f t="shared" si="1"/>
        <v>0.03490658504</v>
      </c>
      <c r="G17" s="1">
        <v>0.016129</v>
      </c>
      <c r="H17" s="1">
        <v>1.5</v>
      </c>
      <c r="I17" s="1">
        <v>0.0012916101</v>
      </c>
      <c r="J17" s="1">
        <v>3469.0</v>
      </c>
      <c r="K17" s="1">
        <v>1.10539</v>
      </c>
      <c r="L17" s="1">
        <v>281.3</v>
      </c>
      <c r="M17" s="1">
        <v>-1.54363178354439</v>
      </c>
      <c r="N17" s="5">
        <f t="shared" si="6"/>
        <v>0.1021192396</v>
      </c>
      <c r="O17" s="5">
        <f t="shared" si="3"/>
        <v>0.0510596198</v>
      </c>
      <c r="P17" s="5">
        <f t="shared" si="8"/>
        <v>1.462750359</v>
      </c>
      <c r="Q17" s="5">
        <f t="shared" si="5"/>
        <v>0.1495079096</v>
      </c>
      <c r="R17" s="20"/>
      <c r="S17" s="20"/>
      <c r="T17" s="20">
        <v>0.13962634015954636</v>
      </c>
      <c r="U17" s="5">
        <v>0.13184653662208312</v>
      </c>
      <c r="W17" s="1">
        <v>3.2</v>
      </c>
      <c r="X17" s="5">
        <f t="array" ref="X17:Y17">LINEST(N57:N62, F57:F62)</f>
        <v>5.21677E+15</v>
      </c>
      <c r="Y17" s="5">
        <v>-9.104986950134321E14</v>
      </c>
      <c r="Z17" s="5">
        <f t="shared" si="7"/>
        <v>2.60839E+15</v>
      </c>
    </row>
    <row r="18">
      <c r="D18" s="1">
        <v>15.0</v>
      </c>
      <c r="E18" s="1">
        <v>2.0</v>
      </c>
      <c r="F18" s="20">
        <f t="shared" si="1"/>
        <v>0.03490658504</v>
      </c>
      <c r="G18" s="1">
        <v>0.016129</v>
      </c>
      <c r="H18" s="1">
        <v>2.0</v>
      </c>
      <c r="I18" s="1">
        <v>0.0012916101</v>
      </c>
      <c r="J18" s="1">
        <v>6184.0</v>
      </c>
      <c r="K18" s="1">
        <v>1.01819</v>
      </c>
      <c r="L18" s="1">
        <v>275.9</v>
      </c>
      <c r="M18" s="1">
        <v>-1.290474100889</v>
      </c>
      <c r="N18" s="5">
        <f t="shared" si="6"/>
        <v>0.08537154736</v>
      </c>
      <c r="O18" s="5">
        <f t="shared" si="3"/>
        <v>0.04268577368</v>
      </c>
      <c r="P18" s="5">
        <f t="shared" si="8"/>
        <v>1.222857339</v>
      </c>
      <c r="Q18" s="5">
        <f t="shared" si="5"/>
        <v>0.2007439603</v>
      </c>
      <c r="R18" s="20"/>
      <c r="S18" s="20"/>
      <c r="T18" s="20">
        <v>0.17453292519943295</v>
      </c>
      <c r="U18" s="5">
        <v>0.2817136243225692</v>
      </c>
    </row>
    <row r="19">
      <c r="D19" s="1">
        <v>16.0</v>
      </c>
      <c r="E19" s="1">
        <v>2.0</v>
      </c>
      <c r="F19" s="20">
        <f t="shared" si="1"/>
        <v>0.03490658504</v>
      </c>
      <c r="G19" s="1">
        <v>0.016129</v>
      </c>
      <c r="H19" s="1">
        <v>2.5</v>
      </c>
      <c r="I19" s="1">
        <v>0.0012916101</v>
      </c>
      <c r="J19" s="1">
        <v>9574.0</v>
      </c>
      <c r="K19" s="1">
        <v>0.91681</v>
      </c>
      <c r="L19" s="1">
        <v>269.2</v>
      </c>
      <c r="M19" s="1">
        <v>-0.841638382015984</v>
      </c>
      <c r="N19" s="5">
        <f t="shared" si="6"/>
        <v>0.05567873927</v>
      </c>
      <c r="O19" s="5">
        <f t="shared" si="3"/>
        <v>0.02783936963</v>
      </c>
      <c r="P19" s="5">
        <f t="shared" si="8"/>
        <v>0.7975391921</v>
      </c>
      <c r="Q19" s="5">
        <f t="shared" si="5"/>
        <v>0.1797267094</v>
      </c>
    </row>
    <row r="20">
      <c r="D20" s="1">
        <v>17.0</v>
      </c>
      <c r="E20" s="1">
        <v>2.0</v>
      </c>
      <c r="F20" s="20">
        <f t="shared" si="1"/>
        <v>0.03490658504</v>
      </c>
      <c r="G20" s="1">
        <v>0.016129</v>
      </c>
      <c r="H20" s="1">
        <v>3.0</v>
      </c>
      <c r="I20" s="1">
        <v>0.0012916101</v>
      </c>
      <c r="J20" s="1">
        <v>12982.0</v>
      </c>
      <c r="K20" s="1">
        <v>0.82286</v>
      </c>
      <c r="L20" s="1">
        <v>262.43</v>
      </c>
      <c r="M20" s="1">
        <v>-0.658636750186609</v>
      </c>
      <c r="N20" s="5">
        <f t="shared" si="6"/>
        <v>0.04357223324</v>
      </c>
      <c r="O20" s="5">
        <f t="shared" si="3"/>
        <v>0.02178611662</v>
      </c>
      <c r="P20" s="5">
        <f t="shared" si="8"/>
        <v>0.6241262671</v>
      </c>
      <c r="Q20" s="5">
        <f t="shared" si="5"/>
        <v>0.1772068788</v>
      </c>
      <c r="T20" s="5">
        <f t="array" ref="T20:U20">LINEST(U15:U18, T15:T18)</f>
        <v>1.451892702</v>
      </c>
      <c r="U20" s="5">
        <v>-0.015277125839885108</v>
      </c>
      <c r="V20" s="5">
        <f>T20/$B$12</f>
        <v>0.725946351</v>
      </c>
    </row>
    <row r="21">
      <c r="D21" s="1">
        <v>18.0</v>
      </c>
      <c r="E21" s="1">
        <v>2.0</v>
      </c>
      <c r="F21" s="20">
        <f t="shared" si="1"/>
        <v>0.03490658504</v>
      </c>
      <c r="G21" s="1">
        <v>0.016129</v>
      </c>
      <c r="H21" s="1">
        <v>3.2</v>
      </c>
      <c r="I21" s="1">
        <v>0.0012916101</v>
      </c>
      <c r="J21" s="1">
        <v>16138.0</v>
      </c>
      <c r="K21" s="1">
        <v>0.7426</v>
      </c>
      <c r="L21" s="1">
        <v>256.2</v>
      </c>
      <c r="M21" s="1">
        <v>-0.618506928549983</v>
      </c>
      <c r="N21" s="5">
        <f t="shared" si="6"/>
        <v>0.04091743764</v>
      </c>
      <c r="O21" s="5">
        <f t="shared" si="3"/>
        <v>0.02045871882</v>
      </c>
      <c r="P21" s="5">
        <f t="shared" si="8"/>
        <v>0.5860991213</v>
      </c>
      <c r="Q21" s="5">
        <f t="shared" si="5"/>
        <v>0.1668135295</v>
      </c>
    </row>
    <row r="22">
      <c r="D22" s="2" t="s">
        <v>45</v>
      </c>
      <c r="E22" s="1">
        <v>4.0</v>
      </c>
      <c r="F22" s="20">
        <f t="shared" si="1"/>
        <v>0.06981317008</v>
      </c>
      <c r="G22" s="1">
        <v>0.016129</v>
      </c>
      <c r="H22" s="1">
        <v>0.25</v>
      </c>
      <c r="I22" s="1">
        <v>0.0012916101</v>
      </c>
      <c r="J22" s="1"/>
      <c r="K22" s="1">
        <v>1.2</v>
      </c>
      <c r="L22" s="1">
        <v>287.0</v>
      </c>
      <c r="M22" s="1">
        <v>-1.40292144291827</v>
      </c>
      <c r="N22" s="5">
        <f t="shared" si="6"/>
        <v>0.0928105216</v>
      </c>
      <c r="O22" s="5">
        <f t="shared" si="3"/>
        <v>0.0464052608</v>
      </c>
      <c r="P22" s="5">
        <f t="shared" ref="P22:P31" si="9">O22/(4*PI()/180)</f>
        <v>0.6647063977</v>
      </c>
      <c r="Q22" s="5">
        <f t="shared" si="5"/>
        <v>0.004180509252</v>
      </c>
    </row>
    <row r="23">
      <c r="D23" s="1">
        <v>19.0</v>
      </c>
      <c r="E23" s="1">
        <v>4.0</v>
      </c>
      <c r="F23" s="20">
        <f t="shared" si="1"/>
        <v>0.06981317008</v>
      </c>
      <c r="G23" s="1">
        <v>0.016129</v>
      </c>
      <c r="H23" s="1">
        <v>0.5</v>
      </c>
      <c r="I23" s="1">
        <v>0.0012916101</v>
      </c>
      <c r="J23" s="1">
        <v>441.0</v>
      </c>
      <c r="K23" s="1">
        <v>1.20927</v>
      </c>
      <c r="L23" s="1">
        <v>287.3</v>
      </c>
      <c r="M23" s="1">
        <v>-2.30908877748101</v>
      </c>
      <c r="N23" s="5">
        <f t="shared" si="6"/>
        <v>0.1527581854</v>
      </c>
      <c r="O23" s="5">
        <f t="shared" si="3"/>
        <v>0.07637909269</v>
      </c>
      <c r="P23" s="5">
        <f t="shared" si="9"/>
        <v>1.094049914</v>
      </c>
      <c r="Q23" s="5">
        <f t="shared" si="5"/>
        <v>0.02776465106</v>
      </c>
    </row>
    <row r="24">
      <c r="D24" s="1">
        <v>20.0</v>
      </c>
      <c r="E24" s="1">
        <v>4.0</v>
      </c>
      <c r="F24" s="20">
        <f t="shared" si="1"/>
        <v>0.06981317008</v>
      </c>
      <c r="G24" s="1">
        <v>0.016129</v>
      </c>
      <c r="H24" s="1">
        <v>0.8</v>
      </c>
      <c r="I24" s="1">
        <v>0.0012916101</v>
      </c>
      <c r="J24" s="1">
        <v>964.0</v>
      </c>
      <c r="K24" s="1">
        <v>1.19082</v>
      </c>
      <c r="L24" s="1">
        <v>286.24</v>
      </c>
      <c r="M24" s="24">
        <v>1.31572066792681</v>
      </c>
      <c r="N24" s="5">
        <f t="shared" si="6"/>
        <v>-0.08704173857</v>
      </c>
      <c r="O24" s="5">
        <f t="shared" si="3"/>
        <v>-0.04352086928</v>
      </c>
      <c r="P24" s="5">
        <f t="shared" si="9"/>
        <v>-0.6233905327</v>
      </c>
      <c r="Q24" s="5">
        <f t="shared" si="5"/>
        <v>-0.03973496087</v>
      </c>
    </row>
    <row r="25">
      <c r="D25" s="1">
        <v>21.0</v>
      </c>
      <c r="E25" s="1">
        <v>4.0</v>
      </c>
      <c r="F25" s="20">
        <f t="shared" si="1"/>
        <v>0.06981317008</v>
      </c>
      <c r="G25" s="1">
        <v>0.016129</v>
      </c>
      <c r="H25" s="1">
        <v>1.0</v>
      </c>
      <c r="I25" s="1">
        <v>0.0012916101</v>
      </c>
      <c r="J25" s="1">
        <v>1525.0</v>
      </c>
      <c r="K25" s="1">
        <v>1.17126</v>
      </c>
      <c r="L25" s="1">
        <v>285.13</v>
      </c>
      <c r="M25" s="1">
        <v>-4.61073349034545</v>
      </c>
      <c r="N25" s="5">
        <f t="shared" si="6"/>
        <v>0.3050239073</v>
      </c>
      <c r="O25" s="5">
        <f t="shared" si="3"/>
        <v>0.1525119537</v>
      </c>
      <c r="P25" s="5">
        <f t="shared" si="9"/>
        <v>2.184572817</v>
      </c>
      <c r="Q25" s="5">
        <f t="shared" si="5"/>
        <v>0.2131664837</v>
      </c>
    </row>
    <row r="26">
      <c r="D26" s="1">
        <v>22.0</v>
      </c>
      <c r="E26" s="1">
        <v>4.0</v>
      </c>
      <c r="F26" s="20">
        <f t="shared" si="1"/>
        <v>0.06981317008</v>
      </c>
      <c r="G26" s="1">
        <v>0.016129</v>
      </c>
      <c r="H26" s="1">
        <v>1.2</v>
      </c>
      <c r="I26" s="1">
        <v>0.0012916101</v>
      </c>
      <c r="J26" s="1">
        <v>2207.0</v>
      </c>
      <c r="K26" s="1">
        <v>1.14782</v>
      </c>
      <c r="L26" s="1">
        <v>283.8</v>
      </c>
      <c r="M26" s="1">
        <v>-3.77691095172471</v>
      </c>
      <c r="N26" s="5">
        <f t="shared" si="6"/>
        <v>0.2498622266</v>
      </c>
      <c r="O26" s="5">
        <f t="shared" si="3"/>
        <v>0.1249311133</v>
      </c>
      <c r="P26" s="5">
        <f t="shared" si="9"/>
        <v>1.78950638</v>
      </c>
      <c r="Q26" s="5">
        <f t="shared" si="5"/>
        <v>0.2452664201</v>
      </c>
    </row>
    <row r="27">
      <c r="D27" s="1">
        <v>23.0</v>
      </c>
      <c r="E27" s="1">
        <v>4.0</v>
      </c>
      <c r="F27" s="20">
        <f t="shared" si="1"/>
        <v>0.06981317008</v>
      </c>
      <c r="G27" s="1">
        <v>0.016129</v>
      </c>
      <c r="H27" s="1">
        <v>1.5</v>
      </c>
      <c r="I27" s="1">
        <v>0.0012916101</v>
      </c>
      <c r="J27" s="1">
        <v>3469.0</v>
      </c>
      <c r="K27" s="1">
        <v>1.10539</v>
      </c>
      <c r="L27" s="1">
        <v>281.3</v>
      </c>
      <c r="M27" s="1">
        <v>-3.10331587325307</v>
      </c>
      <c r="N27" s="5">
        <f t="shared" si="6"/>
        <v>0.2053004224</v>
      </c>
      <c r="O27" s="5">
        <f t="shared" si="3"/>
        <v>0.1026502112</v>
      </c>
      <c r="P27" s="5">
        <f t="shared" si="9"/>
        <v>1.470355967</v>
      </c>
      <c r="Q27" s="5">
        <f t="shared" si="5"/>
        <v>0.3005705597</v>
      </c>
    </row>
    <row r="28">
      <c r="D28" s="1">
        <v>24.0</v>
      </c>
      <c r="E28" s="1">
        <v>4.0</v>
      </c>
      <c r="F28" s="20">
        <f t="shared" si="1"/>
        <v>0.06981317008</v>
      </c>
      <c r="G28" s="1">
        <v>0.016129</v>
      </c>
      <c r="H28" s="1">
        <v>2.0</v>
      </c>
      <c r="I28" s="1">
        <v>0.0012916101</v>
      </c>
      <c r="J28" s="1">
        <v>6184.0</v>
      </c>
      <c r="K28" s="1">
        <v>1.01819</v>
      </c>
      <c r="L28" s="1">
        <v>275.9</v>
      </c>
      <c r="M28" s="1">
        <v>-2.52023037291959</v>
      </c>
      <c r="N28" s="5">
        <f t="shared" si="6"/>
        <v>0.1667262958</v>
      </c>
      <c r="O28" s="5">
        <f t="shared" si="3"/>
        <v>0.08336314789</v>
      </c>
      <c r="P28" s="5">
        <f t="shared" si="9"/>
        <v>1.194089135</v>
      </c>
      <c r="Q28" s="5">
        <f t="shared" si="5"/>
        <v>0.3920427582</v>
      </c>
    </row>
    <row r="29">
      <c r="D29" s="1">
        <v>25.0</v>
      </c>
      <c r="E29" s="1">
        <v>4.0</v>
      </c>
      <c r="F29" s="20">
        <f t="shared" si="1"/>
        <v>0.06981317008</v>
      </c>
      <c r="G29" s="1">
        <v>0.016129</v>
      </c>
      <c r="H29" s="1">
        <v>2.5</v>
      </c>
      <c r="I29" s="1">
        <v>0.0012916101</v>
      </c>
      <c r="J29" s="1">
        <v>9574.0</v>
      </c>
      <c r="K29" s="1">
        <v>0.91681</v>
      </c>
      <c r="L29" s="1">
        <v>269.2</v>
      </c>
      <c r="M29" s="1">
        <v>-1.65450090276414</v>
      </c>
      <c r="N29" s="5">
        <f t="shared" si="6"/>
        <v>0.1094538062</v>
      </c>
      <c r="O29" s="5">
        <f t="shared" si="3"/>
        <v>0.05472690311</v>
      </c>
      <c r="P29" s="5">
        <f t="shared" si="9"/>
        <v>0.7839051436</v>
      </c>
      <c r="Q29" s="5">
        <f t="shared" si="5"/>
        <v>0.3533085103</v>
      </c>
    </row>
    <row r="30">
      <c r="D30" s="1">
        <v>26.0</v>
      </c>
      <c r="E30" s="1">
        <v>4.0</v>
      </c>
      <c r="F30" s="20">
        <f t="shared" si="1"/>
        <v>0.06981317008</v>
      </c>
      <c r="G30" s="1">
        <v>0.016129</v>
      </c>
      <c r="H30" s="1">
        <v>3.0</v>
      </c>
      <c r="I30" s="1">
        <v>0.0012916101</v>
      </c>
      <c r="J30" s="1">
        <v>12982.0</v>
      </c>
      <c r="K30" s="1">
        <v>0.82286</v>
      </c>
      <c r="L30" s="1">
        <v>262.43</v>
      </c>
      <c r="M30" s="1">
        <v>-1.33170514584464</v>
      </c>
      <c r="N30" s="5">
        <f t="shared" si="6"/>
        <v>0.08809919459</v>
      </c>
      <c r="O30" s="5">
        <f t="shared" si="3"/>
        <v>0.0440495973</v>
      </c>
      <c r="P30" s="5">
        <f t="shared" si="9"/>
        <v>0.6309640036</v>
      </c>
      <c r="Q30" s="5">
        <f t="shared" si="5"/>
        <v>0.3582966064</v>
      </c>
    </row>
    <row r="31">
      <c r="D31" s="1">
        <v>27.0</v>
      </c>
      <c r="E31" s="1">
        <v>4.0</v>
      </c>
      <c r="F31" s="20">
        <f t="shared" si="1"/>
        <v>0.06981317008</v>
      </c>
      <c r="G31" s="1">
        <v>0.016129</v>
      </c>
      <c r="H31" s="1">
        <v>3.2</v>
      </c>
      <c r="I31" s="1">
        <v>0.0012916101</v>
      </c>
      <c r="J31" s="1">
        <v>16138.0</v>
      </c>
      <c r="K31" s="1">
        <v>0.7426</v>
      </c>
      <c r="L31" s="1">
        <v>256.2</v>
      </c>
      <c r="M31" s="1">
        <v>-1.25523508619645</v>
      </c>
      <c r="N31" s="5">
        <f t="shared" si="6"/>
        <v>0.08304030398</v>
      </c>
      <c r="O31" s="5">
        <f t="shared" si="3"/>
        <v>0.04152015199</v>
      </c>
      <c r="P31" s="5">
        <f t="shared" si="9"/>
        <v>0.5947323684</v>
      </c>
      <c r="Q31" s="5">
        <f t="shared" si="5"/>
        <v>0.3385413897</v>
      </c>
    </row>
    <row r="32">
      <c r="D32" s="2" t="s">
        <v>45</v>
      </c>
      <c r="E32" s="1">
        <v>6.0</v>
      </c>
      <c r="F32" s="20">
        <f t="shared" si="1"/>
        <v>0.1047197551</v>
      </c>
      <c r="G32" s="1">
        <v>0.016129</v>
      </c>
      <c r="H32" s="1">
        <v>0.25</v>
      </c>
      <c r="I32" s="1">
        <v>0.0012916101</v>
      </c>
      <c r="J32" s="1"/>
      <c r="K32" s="1">
        <v>1.2</v>
      </c>
      <c r="L32" s="1">
        <v>287.0</v>
      </c>
      <c r="M32" s="1">
        <v>-2.29080366460517</v>
      </c>
      <c r="N32" s="5">
        <f t="shared" si="6"/>
        <v>0.1515485304</v>
      </c>
      <c r="O32" s="5">
        <f t="shared" si="3"/>
        <v>0.07577426522</v>
      </c>
      <c r="P32" s="5">
        <f t="shared" ref="P32:P41" si="10">O32/(6*PI()/180)</f>
        <v>0.7235909321</v>
      </c>
      <c r="Q32" s="5">
        <f t="shared" si="5"/>
        <v>0.006826273818</v>
      </c>
    </row>
    <row r="33">
      <c r="D33" s="1">
        <v>28.0</v>
      </c>
      <c r="E33" s="1">
        <v>6.0</v>
      </c>
      <c r="F33" s="20">
        <f t="shared" si="1"/>
        <v>0.1047197551</v>
      </c>
      <c r="G33" s="1">
        <v>0.016129</v>
      </c>
      <c r="H33" s="1">
        <v>0.5</v>
      </c>
      <c r="I33" s="1">
        <v>0.0012916101</v>
      </c>
      <c r="J33" s="1">
        <v>441.0</v>
      </c>
      <c r="K33" s="1">
        <v>1.20927</v>
      </c>
      <c r="L33" s="1">
        <v>287.3</v>
      </c>
      <c r="M33" s="1">
        <v>-4.1363800819379</v>
      </c>
      <c r="N33" s="5">
        <f t="shared" si="6"/>
        <v>0.2736429719</v>
      </c>
      <c r="O33" s="5">
        <f t="shared" si="3"/>
        <v>0.1368214859</v>
      </c>
      <c r="P33" s="5">
        <f t="shared" si="10"/>
        <v>1.306548948</v>
      </c>
      <c r="Q33" s="5">
        <f t="shared" si="5"/>
        <v>0.04973613433</v>
      </c>
    </row>
    <row r="34">
      <c r="D34" s="1">
        <v>29.0</v>
      </c>
      <c r="E34" s="1">
        <v>6.0</v>
      </c>
      <c r="F34" s="20">
        <f t="shared" si="1"/>
        <v>0.1047197551</v>
      </c>
      <c r="G34" s="1">
        <v>0.016129</v>
      </c>
      <c r="H34" s="1">
        <v>0.8</v>
      </c>
      <c r="I34" s="1">
        <v>0.0012916101</v>
      </c>
      <c r="J34" s="1">
        <v>964.0</v>
      </c>
      <c r="K34" s="1">
        <v>1.19082</v>
      </c>
      <c r="L34" s="1">
        <v>286.24</v>
      </c>
      <c r="M34" s="24">
        <v>0.652207764788807</v>
      </c>
      <c r="N34" s="5">
        <f t="shared" si="6"/>
        <v>-0.04314692255</v>
      </c>
      <c r="O34" s="5">
        <f t="shared" si="3"/>
        <v>-0.02157346127</v>
      </c>
      <c r="P34" s="5">
        <f t="shared" si="10"/>
        <v>-0.2060113801</v>
      </c>
      <c r="Q34" s="5">
        <f t="shared" si="5"/>
        <v>-0.019696772</v>
      </c>
    </row>
    <row r="35">
      <c r="D35" s="1">
        <v>30.0</v>
      </c>
      <c r="E35" s="1">
        <v>6.0</v>
      </c>
      <c r="F35" s="20">
        <f t="shared" si="1"/>
        <v>0.1047197551</v>
      </c>
      <c r="G35" s="1">
        <v>0.016129</v>
      </c>
      <c r="H35" s="1">
        <v>1.0</v>
      </c>
      <c r="I35" s="1">
        <v>0.0012916101</v>
      </c>
      <c r="J35" s="1">
        <v>1525.0</v>
      </c>
      <c r="K35" s="1">
        <v>1.17126</v>
      </c>
      <c r="L35" s="1">
        <v>285.13</v>
      </c>
      <c r="M35" s="1">
        <v>-7.08121677136228</v>
      </c>
      <c r="N35" s="5">
        <f t="shared" si="6"/>
        <v>0.4684591752</v>
      </c>
      <c r="O35" s="5">
        <f t="shared" si="3"/>
        <v>0.2342295876</v>
      </c>
      <c r="P35" s="5">
        <f t="shared" si="10"/>
        <v>2.236727801</v>
      </c>
      <c r="Q35" s="5">
        <f t="shared" si="5"/>
        <v>0.3273835026</v>
      </c>
    </row>
    <row r="36">
      <c r="D36" s="1">
        <v>31.0</v>
      </c>
      <c r="E36" s="1">
        <v>6.0</v>
      </c>
      <c r="F36" s="20">
        <f t="shared" si="1"/>
        <v>0.1047197551</v>
      </c>
      <c r="G36" s="1">
        <v>0.016129</v>
      </c>
      <c r="H36" s="1">
        <v>1.2</v>
      </c>
      <c r="I36" s="1">
        <v>0.0012916101</v>
      </c>
      <c r="J36" s="1">
        <v>2207.0</v>
      </c>
      <c r="K36" s="1">
        <v>1.14782</v>
      </c>
      <c r="L36" s="1">
        <v>283.8</v>
      </c>
      <c r="M36" s="1">
        <v>-5.83949134155359</v>
      </c>
      <c r="N36" s="5">
        <f t="shared" si="6"/>
        <v>0.386312605</v>
      </c>
      <c r="O36" s="5">
        <f t="shared" si="3"/>
        <v>0.1931563025</v>
      </c>
      <c r="P36" s="5">
        <f t="shared" si="10"/>
        <v>1.84450682</v>
      </c>
      <c r="Q36" s="5">
        <f t="shared" si="5"/>
        <v>0.3792070173</v>
      </c>
    </row>
    <row r="37">
      <c r="D37" s="1">
        <v>32.0</v>
      </c>
      <c r="E37" s="1">
        <v>6.0</v>
      </c>
      <c r="F37" s="20">
        <f t="shared" si="1"/>
        <v>0.1047197551</v>
      </c>
      <c r="G37" s="1">
        <v>0.016129</v>
      </c>
      <c r="H37" s="1">
        <v>1.5</v>
      </c>
      <c r="I37" s="1">
        <v>0.0012916101</v>
      </c>
      <c r="J37" s="1">
        <v>3469.0</v>
      </c>
      <c r="K37" s="1">
        <v>1.10539</v>
      </c>
      <c r="L37" s="1">
        <v>281.3</v>
      </c>
      <c r="M37" s="1">
        <v>-4.71447396968662</v>
      </c>
      <c r="N37" s="5">
        <f t="shared" si="6"/>
        <v>0.3118868775</v>
      </c>
      <c r="O37" s="5">
        <f t="shared" si="3"/>
        <v>0.1559434387</v>
      </c>
      <c r="P37" s="5">
        <f t="shared" si="10"/>
        <v>1.489150147</v>
      </c>
      <c r="Q37" s="5">
        <f t="shared" si="5"/>
        <v>0.4566187065</v>
      </c>
    </row>
    <row r="38">
      <c r="D38" s="1">
        <v>33.0</v>
      </c>
      <c r="E38" s="1">
        <v>6.0</v>
      </c>
      <c r="F38" s="20">
        <f t="shared" si="1"/>
        <v>0.1047197551</v>
      </c>
      <c r="G38" s="1">
        <v>0.016129</v>
      </c>
      <c r="H38" s="1">
        <v>2.0</v>
      </c>
      <c r="I38" s="1">
        <v>0.0012916101</v>
      </c>
      <c r="J38" s="1">
        <v>6184.0</v>
      </c>
      <c r="K38" s="1">
        <v>1.01819</v>
      </c>
      <c r="L38" s="1">
        <v>275.9</v>
      </c>
      <c r="M38" s="1">
        <v>-3.67056805981676</v>
      </c>
      <c r="N38" s="5">
        <f t="shared" si="6"/>
        <v>0.2428270934</v>
      </c>
      <c r="O38" s="5">
        <f t="shared" si="3"/>
        <v>0.1214135467</v>
      </c>
      <c r="P38" s="5">
        <f t="shared" si="10"/>
        <v>1.159413967</v>
      </c>
      <c r="Q38" s="5">
        <f t="shared" si="5"/>
        <v>0.5709873358</v>
      </c>
    </row>
    <row r="39">
      <c r="D39" s="1">
        <v>34.0</v>
      </c>
      <c r="E39" s="1">
        <v>6.0</v>
      </c>
      <c r="F39" s="20">
        <f t="shared" si="1"/>
        <v>0.1047197551</v>
      </c>
      <c r="G39" s="1">
        <v>0.016129</v>
      </c>
      <c r="H39" s="1">
        <v>2.5</v>
      </c>
      <c r="I39" s="1">
        <v>0.0012916101</v>
      </c>
      <c r="J39" s="1">
        <v>9574.0</v>
      </c>
      <c r="K39" s="1">
        <v>0.91681</v>
      </c>
      <c r="L39" s="1">
        <v>269.2</v>
      </c>
      <c r="M39" s="1">
        <v>-2.40853817778552</v>
      </c>
      <c r="N39" s="5">
        <f t="shared" si="6"/>
        <v>0.1593372784</v>
      </c>
      <c r="O39" s="5">
        <f t="shared" si="3"/>
        <v>0.07966863921</v>
      </c>
      <c r="P39" s="5">
        <f t="shared" si="10"/>
        <v>0.7607794644</v>
      </c>
      <c r="Q39" s="5">
        <f t="shared" si="5"/>
        <v>0.5143285411</v>
      </c>
    </row>
    <row r="40">
      <c r="D40" s="1">
        <v>35.0</v>
      </c>
      <c r="E40" s="1">
        <v>6.0</v>
      </c>
      <c r="F40" s="20">
        <f t="shared" si="1"/>
        <v>0.1047197551</v>
      </c>
      <c r="G40" s="1">
        <v>0.016129</v>
      </c>
      <c r="H40" s="1">
        <v>3.0</v>
      </c>
      <c r="I40" s="1">
        <v>0.0012916101</v>
      </c>
      <c r="J40" s="1">
        <v>12982.0</v>
      </c>
      <c r="K40" s="1">
        <v>0.82286</v>
      </c>
      <c r="L40" s="1">
        <v>262.43</v>
      </c>
      <c r="M40" s="1">
        <v>-1.96637100755596</v>
      </c>
      <c r="N40" s="5">
        <f t="shared" si="6"/>
        <v>0.1300856294</v>
      </c>
      <c r="O40" s="5">
        <f t="shared" si="3"/>
        <v>0.06504281469</v>
      </c>
      <c r="P40" s="5">
        <f t="shared" si="10"/>
        <v>0.6211131282</v>
      </c>
      <c r="Q40" s="5">
        <f t="shared" si="5"/>
        <v>0.5290540936</v>
      </c>
    </row>
    <row r="41">
      <c r="D41" s="1">
        <v>36.0</v>
      </c>
      <c r="E41" s="1">
        <v>6.0</v>
      </c>
      <c r="F41" s="20">
        <f t="shared" si="1"/>
        <v>0.1047197551</v>
      </c>
      <c r="G41" s="1">
        <v>0.016129</v>
      </c>
      <c r="H41" s="1">
        <v>3.2</v>
      </c>
      <c r="I41" s="1">
        <v>0.0012916101</v>
      </c>
      <c r="J41" s="1">
        <v>16138.0</v>
      </c>
      <c r="K41" s="1">
        <v>0.7426</v>
      </c>
      <c r="L41" s="1">
        <v>256.2</v>
      </c>
      <c r="M41" s="1">
        <v>-1.85655155923836</v>
      </c>
      <c r="N41" s="5">
        <f t="shared" si="6"/>
        <v>0.1228205039</v>
      </c>
      <c r="O41" s="5">
        <f t="shared" si="3"/>
        <v>0.06141025196</v>
      </c>
      <c r="P41" s="5">
        <f t="shared" si="10"/>
        <v>0.5864247094</v>
      </c>
      <c r="Q41" s="5">
        <f t="shared" si="5"/>
        <v>0.5007185919</v>
      </c>
    </row>
    <row r="42">
      <c r="D42" s="2" t="s">
        <v>45</v>
      </c>
      <c r="E42" s="1">
        <v>8.0</v>
      </c>
      <c r="F42" s="20">
        <f t="shared" si="1"/>
        <v>0.1396263402</v>
      </c>
      <c r="G42" s="1">
        <v>0.016129</v>
      </c>
      <c r="H42" s="1">
        <v>0.25</v>
      </c>
      <c r="I42" s="1">
        <v>0.0012916101</v>
      </c>
      <c r="J42" s="1"/>
      <c r="K42" s="1">
        <v>1.2</v>
      </c>
      <c r="L42" s="1">
        <v>287.0</v>
      </c>
      <c r="M42" s="1">
        <v>-5.57538130843507</v>
      </c>
      <c r="N42" s="5">
        <f t="shared" si="6"/>
        <v>0.3688403581</v>
      </c>
      <c r="O42" s="5">
        <f t="shared" si="3"/>
        <v>0.184420179</v>
      </c>
      <c r="P42" s="5">
        <f>O42/(8*PI()/180)</f>
        <v>1.320812239</v>
      </c>
      <c r="Q42" s="5">
        <f t="shared" si="5"/>
        <v>0.0166138548</v>
      </c>
    </row>
    <row r="43">
      <c r="D43" s="1">
        <v>37.0</v>
      </c>
      <c r="E43" s="1">
        <v>8.0</v>
      </c>
      <c r="F43" s="20">
        <f t="shared" si="1"/>
        <v>0.1396263402</v>
      </c>
      <c r="G43" s="1">
        <v>0.016129</v>
      </c>
      <c r="H43" s="1">
        <v>0.5</v>
      </c>
      <c r="I43" s="1">
        <v>0.0012916101</v>
      </c>
      <c r="J43" s="1">
        <v>441.0</v>
      </c>
      <c r="K43" s="1">
        <v>1.20927</v>
      </c>
      <c r="L43" s="1">
        <v>287.3</v>
      </c>
      <c r="M43" s="1">
        <v>-5.47777670224806</v>
      </c>
      <c r="N43" s="5">
        <f t="shared" si="6"/>
        <v>0.3623833077</v>
      </c>
      <c r="O43" s="5">
        <f t="shared" si="3"/>
        <v>0.1811916538</v>
      </c>
      <c r="P43" s="5">
        <f t="shared" ref="P43:P51" si="11">O12/(8*PI()/180)</f>
        <v>0.1784767325</v>
      </c>
      <c r="Q43" s="5">
        <f t="shared" si="5"/>
        <v>0.06586518465</v>
      </c>
    </row>
    <row r="44">
      <c r="D44" s="1">
        <v>38.0</v>
      </c>
      <c r="E44" s="1">
        <v>8.0</v>
      </c>
      <c r="F44" s="20">
        <f t="shared" si="1"/>
        <v>0.1396263402</v>
      </c>
      <c r="G44" s="1">
        <v>0.016129</v>
      </c>
      <c r="H44" s="1">
        <v>0.8</v>
      </c>
      <c r="I44" s="1">
        <v>0.0011806428</v>
      </c>
      <c r="J44" s="1">
        <v>964.0</v>
      </c>
      <c r="K44" s="1">
        <v>1.19082</v>
      </c>
      <c r="L44" s="1">
        <v>286.24</v>
      </c>
      <c r="M44" s="1">
        <v>-1.99298883598435</v>
      </c>
      <c r="N44" s="5">
        <f t="shared" si="6"/>
        <v>0.1318465366</v>
      </c>
      <c r="O44" s="5">
        <f t="shared" si="3"/>
        <v>0.06592326831</v>
      </c>
      <c r="P44" s="5">
        <f t="shared" si="11"/>
        <v>0.313857984</v>
      </c>
      <c r="Q44" s="5">
        <f t="shared" si="5"/>
        <v>0.05501752499</v>
      </c>
    </row>
    <row r="45">
      <c r="D45" s="1">
        <v>39.0</v>
      </c>
      <c r="E45" s="1">
        <v>8.0</v>
      </c>
      <c r="F45" s="20">
        <f t="shared" si="1"/>
        <v>0.1396263402</v>
      </c>
      <c r="G45" s="1">
        <v>0.016129</v>
      </c>
      <c r="H45" s="1">
        <v>1.0</v>
      </c>
      <c r="I45" s="1">
        <v>0.0012916101</v>
      </c>
      <c r="J45" s="1">
        <v>1525.0</v>
      </c>
      <c r="K45" s="1">
        <v>1.17126</v>
      </c>
      <c r="L45" s="1">
        <v>285.13</v>
      </c>
      <c r="M45" s="1">
        <v>-9.66418360775964</v>
      </c>
      <c r="N45" s="5">
        <f t="shared" si="6"/>
        <v>0.6393358131</v>
      </c>
      <c r="O45" s="5">
        <f t="shared" si="3"/>
        <v>0.3196679066</v>
      </c>
      <c r="P45" s="5">
        <f t="shared" si="11"/>
        <v>0.1337221088</v>
      </c>
      <c r="Q45" s="5">
        <f t="shared" si="5"/>
        <v>0.4468009357</v>
      </c>
    </row>
    <row r="46">
      <c r="D46" s="1">
        <v>40.0</v>
      </c>
      <c r="E46" s="1">
        <v>8.0</v>
      </c>
      <c r="F46" s="20">
        <f t="shared" si="1"/>
        <v>0.1396263402</v>
      </c>
      <c r="G46" s="1">
        <v>0.016129</v>
      </c>
      <c r="H46" s="1">
        <v>1.2</v>
      </c>
      <c r="I46" s="1">
        <v>0.0012916101</v>
      </c>
      <c r="J46" s="1">
        <v>2207.0</v>
      </c>
      <c r="K46" s="1">
        <v>1.14782</v>
      </c>
      <c r="L46" s="1">
        <v>283.8</v>
      </c>
      <c r="M46" s="1">
        <v>-8.01852312050995</v>
      </c>
      <c r="N46" s="5">
        <f t="shared" si="6"/>
        <v>0.5304668462</v>
      </c>
      <c r="O46" s="5">
        <f t="shared" si="3"/>
        <v>0.2652334231</v>
      </c>
      <c r="P46" s="5">
        <f t="shared" si="11"/>
        <v>0.5502579955</v>
      </c>
      <c r="Q46" s="5">
        <f t="shared" si="5"/>
        <v>0.5207097772</v>
      </c>
    </row>
    <row r="47">
      <c r="D47" s="1">
        <v>41.0</v>
      </c>
      <c r="E47" s="1">
        <v>8.0</v>
      </c>
      <c r="F47" s="20">
        <f t="shared" si="1"/>
        <v>0.1396263402</v>
      </c>
      <c r="G47" s="1">
        <v>0.016129</v>
      </c>
      <c r="H47" s="1">
        <v>1.5</v>
      </c>
      <c r="I47" s="1">
        <v>0.0012916101</v>
      </c>
      <c r="J47" s="1">
        <v>3469.0</v>
      </c>
      <c r="K47" s="1">
        <v>1.10539</v>
      </c>
      <c r="L47" s="1">
        <v>281.3</v>
      </c>
      <c r="M47" s="1">
        <v>-6.41880007597679</v>
      </c>
      <c r="N47" s="5">
        <f t="shared" si="6"/>
        <v>0.424636879</v>
      </c>
      <c r="O47" s="5">
        <f t="shared" si="3"/>
        <v>0.2123184395</v>
      </c>
      <c r="P47" s="5">
        <f t="shared" si="11"/>
        <v>0.4455861799</v>
      </c>
      <c r="Q47" s="5">
        <f t="shared" si="5"/>
        <v>0.6216906078</v>
      </c>
    </row>
    <row r="48">
      <c r="D48" s="1">
        <v>42.0</v>
      </c>
      <c r="E48" s="1">
        <v>8.0</v>
      </c>
      <c r="F48" s="20">
        <f t="shared" si="1"/>
        <v>0.1396263402</v>
      </c>
      <c r="G48" s="1">
        <v>0.016129</v>
      </c>
      <c r="H48" s="1">
        <v>2.0</v>
      </c>
      <c r="I48" s="1">
        <v>0.0012916101</v>
      </c>
      <c r="J48" s="1">
        <v>6184.0</v>
      </c>
      <c r="K48" s="1">
        <v>1.01819</v>
      </c>
      <c r="L48" s="1">
        <v>275.9</v>
      </c>
      <c r="M48" s="1">
        <v>-4.87450728451425</v>
      </c>
      <c r="N48" s="5">
        <f t="shared" si="6"/>
        <v>0.3224739103</v>
      </c>
      <c r="O48" s="5">
        <f t="shared" si="3"/>
        <v>0.1612369552</v>
      </c>
      <c r="P48" s="5">
        <f t="shared" si="11"/>
        <v>0.3656875898</v>
      </c>
      <c r="Q48" s="5">
        <f t="shared" si="5"/>
        <v>0.7582700777</v>
      </c>
    </row>
    <row r="49">
      <c r="D49" s="1">
        <v>43.0</v>
      </c>
      <c r="E49" s="1">
        <v>8.0</v>
      </c>
      <c r="F49" s="20">
        <f t="shared" si="1"/>
        <v>0.1396263402</v>
      </c>
      <c r="G49" s="1">
        <v>0.016129</v>
      </c>
      <c r="H49" s="1">
        <v>2.5</v>
      </c>
      <c r="I49" s="1">
        <v>0.0012916101</v>
      </c>
      <c r="J49" s="1">
        <v>9574.0</v>
      </c>
      <c r="K49" s="1">
        <v>0.91681</v>
      </c>
      <c r="L49" s="1">
        <v>269.2</v>
      </c>
      <c r="M49" s="1">
        <v>-3.20333203178203</v>
      </c>
      <c r="N49" s="5">
        <f t="shared" si="6"/>
        <v>0.2119170095</v>
      </c>
      <c r="O49" s="5">
        <f t="shared" si="3"/>
        <v>0.1059585047</v>
      </c>
      <c r="P49" s="5">
        <f t="shared" si="11"/>
        <v>0.3057143346</v>
      </c>
      <c r="Q49" s="5">
        <f t="shared" si="5"/>
        <v>0.6840518892</v>
      </c>
    </row>
    <row r="50">
      <c r="D50" s="1">
        <v>44.0</v>
      </c>
      <c r="E50" s="1">
        <v>8.0</v>
      </c>
      <c r="F50" s="20">
        <f t="shared" si="1"/>
        <v>0.1396263402</v>
      </c>
      <c r="G50" s="1">
        <v>0.016129</v>
      </c>
      <c r="H50" s="1">
        <v>3.0</v>
      </c>
      <c r="I50" s="1">
        <v>0.0011806428</v>
      </c>
      <c r="J50" s="1">
        <v>12982.0</v>
      </c>
      <c r="K50" s="1">
        <v>0.82286</v>
      </c>
      <c r="L50" s="1">
        <v>262.43</v>
      </c>
      <c r="M50" s="1">
        <v>-2.64484435833263</v>
      </c>
      <c r="N50" s="5">
        <f t="shared" si="6"/>
        <v>0.1749701565</v>
      </c>
      <c r="O50" s="5">
        <f t="shared" si="3"/>
        <v>0.08748507825</v>
      </c>
      <c r="P50" s="5">
        <f t="shared" si="11"/>
        <v>0.199384798</v>
      </c>
      <c r="Q50" s="5">
        <f t="shared" si="5"/>
        <v>0.6504618463</v>
      </c>
    </row>
    <row r="51">
      <c r="D51" s="1">
        <v>45.0</v>
      </c>
      <c r="E51" s="1">
        <v>8.0</v>
      </c>
      <c r="F51" s="20">
        <f t="shared" si="1"/>
        <v>0.1396263402</v>
      </c>
      <c r="G51" s="1">
        <v>0.016129</v>
      </c>
      <c r="H51" s="1">
        <v>3.2</v>
      </c>
      <c r="I51" s="1">
        <v>0.0012916101</v>
      </c>
      <c r="J51" s="1">
        <v>16138.0</v>
      </c>
      <c r="K51" s="1">
        <v>0.7426</v>
      </c>
      <c r="L51" s="1">
        <v>256.2</v>
      </c>
      <c r="M51" s="1">
        <v>-2.50922070956572</v>
      </c>
      <c r="N51" s="5">
        <f t="shared" si="6"/>
        <v>0.1659979495</v>
      </c>
      <c r="O51" s="5">
        <f t="shared" si="3"/>
        <v>0.08299897476</v>
      </c>
      <c r="P51" s="5">
        <f t="shared" si="11"/>
        <v>0.1560315668</v>
      </c>
      <c r="Q51" s="5">
        <f t="shared" si="5"/>
        <v>0.6767457948</v>
      </c>
    </row>
    <row r="52">
      <c r="D52" s="2" t="s">
        <v>45</v>
      </c>
      <c r="E52" s="1">
        <v>10.0</v>
      </c>
      <c r="F52" s="20">
        <f t="shared" si="1"/>
        <v>0.1745329252</v>
      </c>
      <c r="G52" s="1">
        <v>0.016129</v>
      </c>
      <c r="H52" s="1">
        <v>0.25</v>
      </c>
      <c r="I52" s="1">
        <v>0.0012916101</v>
      </c>
      <c r="J52" s="1"/>
      <c r="K52" s="1">
        <v>1.2</v>
      </c>
      <c r="L52" s="1">
        <v>287.0</v>
      </c>
      <c r="M52" s="1">
        <v>-3.75211851800572</v>
      </c>
      <c r="N52" s="5">
        <f t="shared" si="6"/>
        <v>0.2482220787</v>
      </c>
      <c r="O52" s="5">
        <f t="shared" si="3"/>
        <v>0.1241110393</v>
      </c>
      <c r="P52" s="5">
        <f>O52/(10*PI()/180)</f>
        <v>0.7111038744</v>
      </c>
      <c r="Q52" s="5">
        <f t="shared" si="5"/>
        <v>0.01118078725</v>
      </c>
    </row>
    <row r="53">
      <c r="D53" s="1"/>
      <c r="E53" s="1">
        <v>10.0</v>
      </c>
      <c r="F53" s="20">
        <f t="shared" si="1"/>
        <v>0.1745329252</v>
      </c>
      <c r="G53" s="1">
        <v>0.016129</v>
      </c>
      <c r="H53" s="1">
        <v>0.6</v>
      </c>
      <c r="I53" s="1">
        <v>0.0012916101</v>
      </c>
      <c r="J53" s="1"/>
      <c r="K53" s="1"/>
      <c r="L53" s="1"/>
      <c r="M53" s="1"/>
    </row>
    <row r="54">
      <c r="D54" s="1">
        <v>46.0</v>
      </c>
      <c r="E54" s="1">
        <v>10.0</v>
      </c>
      <c r="F54" s="20">
        <f t="shared" si="1"/>
        <v>0.1745329252</v>
      </c>
      <c r="G54" s="1">
        <v>0.016129</v>
      </c>
      <c r="H54" s="1">
        <v>0.5</v>
      </c>
      <c r="I54" s="1">
        <v>0.0012916101</v>
      </c>
      <c r="J54" s="1">
        <v>441.0</v>
      </c>
      <c r="K54" s="1">
        <v>1.20927</v>
      </c>
      <c r="L54" s="1">
        <v>287.3</v>
      </c>
      <c r="M54" s="1">
        <v>-6.29481291833078</v>
      </c>
      <c r="N54" s="5">
        <f t="shared" ref="N54:N62" si="12">-M54/$B$10/$B$11</f>
        <v>0.4164344862</v>
      </c>
      <c r="O54" s="5">
        <f t="shared" ref="O54:O62" si="13">N54/$B$12</f>
        <v>0.2082172431</v>
      </c>
      <c r="P54" s="5">
        <f t="shared" ref="P54:P62" si="14">O54/(10*PI()/180)</f>
        <v>1.192996925</v>
      </c>
      <c r="Q54" s="5">
        <f t="shared" ref="Q54:Q62" si="15">1/2*K54*(H54*sqrt(1.4*287*L54))^2*O54*G54*I54</f>
        <v>0.07568928741</v>
      </c>
    </row>
    <row r="55">
      <c r="D55" s="1">
        <v>47.0</v>
      </c>
      <c r="E55" s="1">
        <v>10.0</v>
      </c>
      <c r="F55" s="20">
        <f t="shared" si="1"/>
        <v>0.1745329252</v>
      </c>
      <c r="G55" s="1">
        <v>0.016129</v>
      </c>
      <c r="H55" s="1">
        <v>0.8</v>
      </c>
      <c r="I55" s="1">
        <v>0.0012916101</v>
      </c>
      <c r="J55" s="1">
        <v>964.0</v>
      </c>
      <c r="K55" s="1">
        <v>1.19082</v>
      </c>
      <c r="L55" s="1">
        <v>286.24</v>
      </c>
      <c r="M55" s="1">
        <v>-4.25837585577907</v>
      </c>
      <c r="N55" s="5">
        <f t="shared" si="12"/>
        <v>0.2817136243</v>
      </c>
      <c r="O55" s="5">
        <f t="shared" si="13"/>
        <v>0.1408568122</v>
      </c>
      <c r="P55" s="5">
        <f t="shared" si="14"/>
        <v>0.8070500853</v>
      </c>
      <c r="Q55" s="5">
        <f t="shared" si="15"/>
        <v>0.1286035875</v>
      </c>
    </row>
    <row r="56">
      <c r="D56" s="1">
        <v>48.0</v>
      </c>
      <c r="E56" s="1">
        <v>10.0</v>
      </c>
      <c r="F56" s="20">
        <f t="shared" si="1"/>
        <v>0.1745329252</v>
      </c>
      <c r="G56" s="1">
        <v>0.016129</v>
      </c>
      <c r="H56" s="1">
        <v>1.0</v>
      </c>
      <c r="I56" s="1">
        <v>0.0012916101</v>
      </c>
      <c r="J56" s="1">
        <v>1525.0</v>
      </c>
      <c r="K56" s="1">
        <v>1.17126</v>
      </c>
      <c r="L56" s="1">
        <v>285.13</v>
      </c>
      <c r="M56" s="1">
        <v>-12.532791197346</v>
      </c>
      <c r="N56" s="5">
        <f t="shared" si="12"/>
        <v>0.8291090666</v>
      </c>
      <c r="O56" s="5">
        <f t="shared" si="13"/>
        <v>0.4145545333</v>
      </c>
      <c r="P56" s="5">
        <f t="shared" si="14"/>
        <v>2.375222514</v>
      </c>
      <c r="Q56" s="5">
        <f t="shared" si="15"/>
        <v>0.5794243012</v>
      </c>
    </row>
    <row r="57">
      <c r="D57" s="1">
        <v>49.0</v>
      </c>
      <c r="E57" s="1">
        <v>10.0</v>
      </c>
      <c r="F57" s="20">
        <f t="shared" si="1"/>
        <v>0.1745329252</v>
      </c>
      <c r="G57" s="1">
        <v>0.016129</v>
      </c>
      <c r="H57" s="1">
        <v>1.2</v>
      </c>
      <c r="I57" s="1">
        <v>0.0012916101</v>
      </c>
      <c r="J57" s="1">
        <v>2207.0</v>
      </c>
      <c r="K57" s="1">
        <v>1.14782</v>
      </c>
      <c r="L57" s="1">
        <v>283.8</v>
      </c>
      <c r="M57" s="1">
        <v>-10.296545921404</v>
      </c>
      <c r="N57" s="5">
        <f t="shared" si="12"/>
        <v>0.6811698562</v>
      </c>
      <c r="O57" s="5">
        <f t="shared" si="13"/>
        <v>0.3405849281</v>
      </c>
      <c r="P57" s="5">
        <f t="shared" si="14"/>
        <v>1.951407895</v>
      </c>
      <c r="Q57" s="5">
        <f t="shared" si="15"/>
        <v>0.6686408522</v>
      </c>
    </row>
    <row r="58">
      <c r="D58" s="1">
        <v>50.0</v>
      </c>
      <c r="E58" s="1">
        <v>10.0</v>
      </c>
      <c r="F58" s="20">
        <f t="shared" si="1"/>
        <v>0.1745329252</v>
      </c>
      <c r="G58" s="1">
        <v>0.016129</v>
      </c>
      <c r="H58" s="1">
        <v>1.5</v>
      </c>
      <c r="I58" s="1">
        <v>0.0012916101</v>
      </c>
      <c r="J58" s="1">
        <v>3469.0</v>
      </c>
      <c r="K58" s="1">
        <v>1.10539</v>
      </c>
      <c r="L58" s="1">
        <v>281.3</v>
      </c>
      <c r="M58" s="1">
        <v>-8.14403744421232</v>
      </c>
      <c r="N58" s="5">
        <f t="shared" si="12"/>
        <v>0.5387702689</v>
      </c>
      <c r="O58" s="5">
        <f t="shared" si="13"/>
        <v>0.2693851345</v>
      </c>
      <c r="P58" s="5">
        <f t="shared" si="14"/>
        <v>1.543463127</v>
      </c>
      <c r="Q58" s="5">
        <f t="shared" si="15"/>
        <v>0.7887878621</v>
      </c>
    </row>
    <row r="59">
      <c r="D59" s="1">
        <v>51.0</v>
      </c>
      <c r="E59" s="1">
        <v>10.0</v>
      </c>
      <c r="F59" s="20">
        <f t="shared" si="1"/>
        <v>0.1745329252</v>
      </c>
      <c r="G59" s="1">
        <v>0.016129</v>
      </c>
      <c r="H59" s="1">
        <v>2.0</v>
      </c>
      <c r="I59" s="1">
        <v>0.0012916101</v>
      </c>
      <c r="J59" s="1">
        <v>6184.0</v>
      </c>
      <c r="K59" s="1">
        <v>1.01819</v>
      </c>
      <c r="L59" s="1">
        <v>275.9</v>
      </c>
      <c r="M59" s="1">
        <v>-6.03512956801788</v>
      </c>
      <c r="N59" s="5">
        <f t="shared" si="12"/>
        <v>0.3992550873</v>
      </c>
      <c r="O59" s="5">
        <f t="shared" si="13"/>
        <v>0.1996275436</v>
      </c>
      <c r="P59" s="5">
        <f t="shared" si="14"/>
        <v>1.143781572</v>
      </c>
      <c r="Q59" s="5">
        <f t="shared" si="15"/>
        <v>0.9388145097</v>
      </c>
    </row>
    <row r="60">
      <c r="D60" s="1">
        <v>52.0</v>
      </c>
      <c r="E60" s="1">
        <v>10.0</v>
      </c>
      <c r="F60" s="20">
        <f t="shared" si="1"/>
        <v>0.1745329252</v>
      </c>
      <c r="G60" s="1">
        <v>0.016129</v>
      </c>
      <c r="H60" s="1">
        <v>2.5</v>
      </c>
      <c r="I60" s="1">
        <v>0.0012916101</v>
      </c>
      <c r="J60" s="1">
        <v>9574.0</v>
      </c>
      <c r="K60" s="1">
        <v>0.91681</v>
      </c>
      <c r="L60" s="1">
        <v>269.2</v>
      </c>
      <c r="M60" s="1">
        <v>-3.99753429303118</v>
      </c>
      <c r="N60" s="5">
        <f t="shared" si="12"/>
        <v>0.2644576036</v>
      </c>
      <c r="O60" s="5">
        <f t="shared" si="13"/>
        <v>0.1322288018</v>
      </c>
      <c r="P60" s="5">
        <f t="shared" si="14"/>
        <v>0.7576152273</v>
      </c>
      <c r="Q60" s="5">
        <f t="shared" si="15"/>
        <v>0.8536489062</v>
      </c>
      <c r="W60" s="19"/>
    </row>
    <row r="61">
      <c r="D61" s="1">
        <v>53.0</v>
      </c>
      <c r="E61" s="1">
        <v>10.0</v>
      </c>
      <c r="F61" s="20">
        <f t="shared" si="1"/>
        <v>0.1745329252</v>
      </c>
      <c r="G61" s="1">
        <v>0.016129</v>
      </c>
      <c r="H61" s="1">
        <v>3.0</v>
      </c>
      <c r="I61" s="1">
        <v>0.0012916101</v>
      </c>
      <c r="J61" s="1">
        <v>12982.0</v>
      </c>
      <c r="K61" s="1">
        <v>0.82286</v>
      </c>
      <c r="L61" s="1">
        <v>262.43</v>
      </c>
      <c r="M61" s="1">
        <v>-3.34165776599628</v>
      </c>
      <c r="N61" s="5">
        <f t="shared" si="12"/>
        <v>0.2210679734</v>
      </c>
      <c r="O61" s="5">
        <f t="shared" si="13"/>
        <v>0.1105339867</v>
      </c>
      <c r="P61" s="5">
        <f t="shared" si="14"/>
        <v>0.6333130931</v>
      </c>
      <c r="Q61" s="5">
        <f t="shared" si="15"/>
        <v>0.8990763766</v>
      </c>
    </row>
    <row r="62">
      <c r="D62" s="1">
        <v>54.0</v>
      </c>
      <c r="E62" s="1">
        <v>10.0</v>
      </c>
      <c r="F62" s="20">
        <f t="shared" si="1"/>
        <v>0.1745329252</v>
      </c>
      <c r="G62" s="1">
        <v>0.016129</v>
      </c>
      <c r="H62" s="1">
        <v>3.2</v>
      </c>
      <c r="I62" s="1">
        <v>0.0012916101</v>
      </c>
      <c r="J62" s="1">
        <v>16138.0</v>
      </c>
      <c r="K62" s="1">
        <v>0.7426</v>
      </c>
      <c r="L62" s="1">
        <v>256.2</v>
      </c>
      <c r="M62" s="1">
        <v>-3.15824988802601</v>
      </c>
      <c r="N62" s="5">
        <f t="shared" si="12"/>
        <v>0.2089345921</v>
      </c>
      <c r="O62" s="5">
        <f t="shared" si="13"/>
        <v>0.1044672961</v>
      </c>
      <c r="P62" s="5">
        <f t="shared" si="14"/>
        <v>0.5985535161</v>
      </c>
      <c r="Q62" s="5">
        <f t="shared" si="15"/>
        <v>0.8517912842</v>
      </c>
    </row>
    <row r="63">
      <c r="F63" s="25"/>
    </row>
    <row r="64">
      <c r="F64" s="25"/>
    </row>
    <row r="65">
      <c r="F65" s="25"/>
    </row>
    <row r="66">
      <c r="F66" s="25"/>
    </row>
    <row r="67">
      <c r="F67" s="25"/>
    </row>
    <row r="68">
      <c r="F68" s="25"/>
    </row>
    <row r="69">
      <c r="F69" s="25"/>
    </row>
    <row r="70">
      <c r="F70" s="25"/>
    </row>
    <row r="71">
      <c r="F71" s="25"/>
    </row>
    <row r="72">
      <c r="F72" s="25"/>
    </row>
    <row r="73">
      <c r="F73" s="25"/>
    </row>
    <row r="74">
      <c r="F74" s="25"/>
    </row>
    <row r="75">
      <c r="F75" s="25"/>
    </row>
    <row r="76">
      <c r="F76" s="25"/>
    </row>
    <row r="77">
      <c r="F77" s="25"/>
    </row>
    <row r="78">
      <c r="F78" s="25"/>
    </row>
    <row r="79">
      <c r="F79" s="25"/>
    </row>
    <row r="80">
      <c r="F80" s="25"/>
    </row>
    <row r="81">
      <c r="F81" s="25"/>
    </row>
    <row r="82">
      <c r="F82" s="25"/>
    </row>
    <row r="83">
      <c r="F83" s="25"/>
    </row>
    <row r="84">
      <c r="F84" s="25"/>
    </row>
    <row r="85">
      <c r="F85" s="25"/>
    </row>
    <row r="86">
      <c r="F86" s="25"/>
    </row>
    <row r="87">
      <c r="F87" s="25"/>
    </row>
    <row r="88">
      <c r="F88" s="25"/>
    </row>
    <row r="89">
      <c r="F89" s="25"/>
    </row>
    <row r="90">
      <c r="F90" s="25"/>
    </row>
    <row r="91">
      <c r="F91" s="25"/>
    </row>
    <row r="92">
      <c r="F92" s="25"/>
    </row>
    <row r="93">
      <c r="F93" s="25"/>
    </row>
    <row r="94">
      <c r="F94" s="25"/>
    </row>
    <row r="95">
      <c r="F95" s="25"/>
    </row>
    <row r="96">
      <c r="F96" s="25"/>
    </row>
    <row r="97">
      <c r="F97" s="25"/>
    </row>
    <row r="98">
      <c r="F98" s="25"/>
    </row>
    <row r="99">
      <c r="F99" s="25"/>
    </row>
    <row r="100">
      <c r="F100" s="25"/>
    </row>
    <row r="101">
      <c r="F101" s="25"/>
    </row>
    <row r="102">
      <c r="F102" s="25"/>
    </row>
    <row r="103">
      <c r="F103" s="25"/>
    </row>
    <row r="104">
      <c r="F104" s="25"/>
    </row>
    <row r="105">
      <c r="F105" s="25"/>
    </row>
    <row r="106">
      <c r="F106" s="25"/>
    </row>
    <row r="107">
      <c r="F107" s="25"/>
    </row>
    <row r="108">
      <c r="F108" s="25"/>
    </row>
    <row r="109">
      <c r="F109" s="25"/>
    </row>
    <row r="110">
      <c r="F110" s="25"/>
    </row>
    <row r="111">
      <c r="F111" s="25"/>
    </row>
    <row r="112">
      <c r="F112" s="25"/>
    </row>
    <row r="113">
      <c r="F113" s="25"/>
    </row>
    <row r="114">
      <c r="F114" s="25"/>
    </row>
    <row r="115">
      <c r="F115" s="25"/>
    </row>
    <row r="116">
      <c r="F116" s="25"/>
    </row>
    <row r="117">
      <c r="F117" s="25"/>
    </row>
    <row r="118">
      <c r="F118" s="25"/>
    </row>
    <row r="119">
      <c r="F119" s="25"/>
    </row>
    <row r="120">
      <c r="F120" s="25"/>
    </row>
    <row r="121">
      <c r="F121" s="25"/>
    </row>
    <row r="122">
      <c r="F122" s="25"/>
    </row>
    <row r="123">
      <c r="F123" s="25"/>
    </row>
    <row r="124">
      <c r="F124" s="25"/>
    </row>
    <row r="125">
      <c r="F125" s="25"/>
    </row>
    <row r="126">
      <c r="F126" s="25"/>
    </row>
    <row r="127">
      <c r="F127" s="25"/>
    </row>
    <row r="128">
      <c r="F128" s="25"/>
    </row>
    <row r="129">
      <c r="F129" s="25"/>
    </row>
    <row r="130">
      <c r="F130" s="25"/>
    </row>
    <row r="131">
      <c r="F131" s="25"/>
    </row>
    <row r="132">
      <c r="F132" s="25"/>
    </row>
    <row r="133">
      <c r="F133" s="25"/>
    </row>
    <row r="134">
      <c r="F134" s="25"/>
    </row>
    <row r="135">
      <c r="F135" s="25"/>
    </row>
    <row r="136">
      <c r="F136" s="25"/>
    </row>
    <row r="137">
      <c r="F137" s="25"/>
    </row>
    <row r="138">
      <c r="F138" s="25"/>
    </row>
    <row r="139">
      <c r="F139" s="25"/>
    </row>
    <row r="140">
      <c r="F140" s="25"/>
    </row>
    <row r="141">
      <c r="F141" s="25"/>
    </row>
    <row r="142">
      <c r="F142" s="25"/>
    </row>
    <row r="143">
      <c r="F143" s="25"/>
    </row>
    <row r="144">
      <c r="F144" s="25"/>
    </row>
    <row r="145">
      <c r="F145" s="25"/>
    </row>
    <row r="146">
      <c r="F146" s="25"/>
    </row>
    <row r="147">
      <c r="F147" s="25"/>
    </row>
    <row r="148">
      <c r="F148" s="25"/>
    </row>
    <row r="149">
      <c r="F149" s="25"/>
    </row>
    <row r="150">
      <c r="F150" s="25"/>
    </row>
    <row r="151">
      <c r="F151" s="25"/>
    </row>
    <row r="152">
      <c r="F152" s="25"/>
    </row>
    <row r="153">
      <c r="F153" s="25"/>
    </row>
    <row r="154">
      <c r="F154" s="25"/>
    </row>
    <row r="155">
      <c r="F155" s="25"/>
    </row>
    <row r="156">
      <c r="F156" s="25"/>
    </row>
    <row r="157">
      <c r="F157" s="25"/>
    </row>
    <row r="158">
      <c r="F158" s="25"/>
    </row>
    <row r="159">
      <c r="F159" s="25"/>
    </row>
    <row r="160">
      <c r="F160" s="25"/>
    </row>
    <row r="161">
      <c r="F161" s="25"/>
    </row>
    <row r="162">
      <c r="F162" s="25"/>
    </row>
    <row r="163">
      <c r="F163" s="25"/>
    </row>
    <row r="164">
      <c r="F164" s="25"/>
    </row>
    <row r="165">
      <c r="F165" s="25"/>
    </row>
    <row r="166">
      <c r="F166" s="25"/>
    </row>
    <row r="167">
      <c r="F167" s="25"/>
    </row>
    <row r="168">
      <c r="F168" s="25"/>
    </row>
    <row r="169">
      <c r="F169" s="25"/>
    </row>
    <row r="170">
      <c r="F170" s="25"/>
    </row>
    <row r="171">
      <c r="F171" s="25"/>
    </row>
    <row r="172">
      <c r="F172" s="25"/>
    </row>
    <row r="173">
      <c r="F173" s="25"/>
    </row>
    <row r="174">
      <c r="F174" s="25"/>
    </row>
    <row r="175">
      <c r="F175" s="25"/>
    </row>
    <row r="176">
      <c r="F176" s="25"/>
    </row>
    <row r="177">
      <c r="F177" s="25"/>
    </row>
    <row r="178">
      <c r="F178" s="25"/>
    </row>
    <row r="179">
      <c r="F179" s="25"/>
    </row>
    <row r="180">
      <c r="F180" s="25"/>
    </row>
    <row r="181">
      <c r="F181" s="25"/>
    </row>
    <row r="182">
      <c r="F182" s="25"/>
    </row>
    <row r="183">
      <c r="F183" s="25"/>
    </row>
    <row r="184">
      <c r="F184" s="25"/>
    </row>
    <row r="185">
      <c r="F185" s="25"/>
    </row>
    <row r="186">
      <c r="F186" s="25"/>
    </row>
    <row r="187">
      <c r="F187" s="25"/>
    </row>
    <row r="188">
      <c r="F188" s="25"/>
    </row>
    <row r="189">
      <c r="F189" s="25"/>
    </row>
    <row r="190">
      <c r="F190" s="25"/>
    </row>
    <row r="191">
      <c r="F191" s="25"/>
    </row>
    <row r="192">
      <c r="F192" s="25"/>
    </row>
    <row r="193">
      <c r="F193" s="25"/>
    </row>
    <row r="194">
      <c r="F194" s="25"/>
    </row>
    <row r="195">
      <c r="F195" s="25"/>
    </row>
    <row r="196">
      <c r="F196" s="25"/>
    </row>
    <row r="197">
      <c r="F197" s="25"/>
    </row>
    <row r="198">
      <c r="F198" s="25"/>
    </row>
    <row r="199">
      <c r="F199" s="25"/>
    </row>
    <row r="200">
      <c r="F200" s="25"/>
    </row>
    <row r="201">
      <c r="F201" s="25"/>
    </row>
    <row r="202">
      <c r="F202" s="25"/>
    </row>
    <row r="203">
      <c r="F203" s="25"/>
    </row>
    <row r="204">
      <c r="F204" s="25"/>
    </row>
    <row r="205">
      <c r="F205" s="25"/>
    </row>
    <row r="206">
      <c r="F206" s="25"/>
    </row>
    <row r="207">
      <c r="F207" s="25"/>
    </row>
    <row r="208">
      <c r="F208" s="25"/>
    </row>
    <row r="209">
      <c r="F209" s="25"/>
    </row>
    <row r="210">
      <c r="F210" s="25"/>
    </row>
    <row r="211">
      <c r="F211" s="25"/>
    </row>
    <row r="212">
      <c r="F212" s="25"/>
    </row>
    <row r="213">
      <c r="F213" s="25"/>
    </row>
    <row r="214">
      <c r="F214" s="25"/>
    </row>
    <row r="215">
      <c r="F215" s="25"/>
    </row>
    <row r="216">
      <c r="F216" s="25"/>
    </row>
    <row r="217">
      <c r="F217" s="25"/>
    </row>
    <row r="218">
      <c r="F218" s="25"/>
    </row>
    <row r="219">
      <c r="F219" s="25"/>
    </row>
    <row r="220">
      <c r="F220" s="25"/>
    </row>
    <row r="221">
      <c r="F221" s="25"/>
    </row>
    <row r="222">
      <c r="F222" s="25"/>
    </row>
    <row r="223">
      <c r="F223" s="25"/>
    </row>
    <row r="224">
      <c r="F224" s="25"/>
    </row>
    <row r="225">
      <c r="F225" s="25"/>
    </row>
    <row r="226">
      <c r="F226" s="25"/>
    </row>
    <row r="227">
      <c r="F227" s="25"/>
    </row>
    <row r="228">
      <c r="F228" s="25"/>
    </row>
    <row r="229">
      <c r="F229" s="25"/>
    </row>
    <row r="230">
      <c r="F230" s="25"/>
    </row>
    <row r="231">
      <c r="F231" s="25"/>
    </row>
    <row r="232">
      <c r="F232" s="25"/>
    </row>
    <row r="233">
      <c r="F233" s="25"/>
    </row>
    <row r="234">
      <c r="F234" s="25"/>
    </row>
    <row r="235">
      <c r="F235" s="25"/>
    </row>
    <row r="236">
      <c r="F236" s="25"/>
    </row>
    <row r="237">
      <c r="F237" s="25"/>
    </row>
    <row r="238">
      <c r="F238" s="25"/>
    </row>
    <row r="239">
      <c r="F239" s="25"/>
    </row>
    <row r="240">
      <c r="F240" s="25"/>
    </row>
    <row r="241">
      <c r="F241" s="25"/>
    </row>
    <row r="242">
      <c r="F242" s="25"/>
    </row>
    <row r="243">
      <c r="F243" s="25"/>
    </row>
    <row r="244">
      <c r="F244" s="25"/>
    </row>
    <row r="245">
      <c r="F245" s="25"/>
    </row>
    <row r="246">
      <c r="F246" s="25"/>
    </row>
    <row r="247">
      <c r="F247" s="25"/>
    </row>
    <row r="248">
      <c r="F248" s="25"/>
    </row>
    <row r="249">
      <c r="F249" s="25"/>
    </row>
    <row r="250">
      <c r="F250" s="25"/>
    </row>
    <row r="251">
      <c r="F251" s="25"/>
    </row>
    <row r="252">
      <c r="F252" s="25"/>
    </row>
    <row r="253">
      <c r="F253" s="25"/>
    </row>
    <row r="254">
      <c r="F254" s="25"/>
    </row>
    <row r="255">
      <c r="F255" s="25"/>
    </row>
    <row r="256">
      <c r="F256" s="25"/>
    </row>
    <row r="257">
      <c r="F257" s="25"/>
    </row>
    <row r="258">
      <c r="F258" s="25"/>
    </row>
    <row r="259">
      <c r="F259" s="25"/>
    </row>
    <row r="260">
      <c r="F260" s="25"/>
    </row>
    <row r="261">
      <c r="F261" s="25"/>
    </row>
    <row r="262">
      <c r="F262" s="25"/>
    </row>
    <row r="263">
      <c r="F263" s="25"/>
    </row>
    <row r="264">
      <c r="F264" s="25"/>
    </row>
    <row r="265">
      <c r="F265" s="25"/>
    </row>
    <row r="266">
      <c r="F266" s="25"/>
    </row>
    <row r="267">
      <c r="F267" s="25"/>
    </row>
    <row r="268">
      <c r="F268" s="25"/>
    </row>
    <row r="269">
      <c r="F269" s="25"/>
    </row>
    <row r="270">
      <c r="F270" s="25"/>
    </row>
    <row r="271">
      <c r="F271" s="25"/>
    </row>
    <row r="272">
      <c r="F272" s="25"/>
    </row>
    <row r="273">
      <c r="F273" s="25"/>
    </row>
    <row r="274">
      <c r="F274" s="25"/>
    </row>
    <row r="275">
      <c r="F275" s="25"/>
    </row>
    <row r="276">
      <c r="F276" s="25"/>
    </row>
    <row r="277">
      <c r="F277" s="25"/>
    </row>
    <row r="278">
      <c r="F278" s="25"/>
    </row>
    <row r="279">
      <c r="F279" s="25"/>
    </row>
    <row r="280">
      <c r="F280" s="25"/>
    </row>
    <row r="281">
      <c r="F281" s="25"/>
    </row>
    <row r="282">
      <c r="F282" s="25"/>
    </row>
    <row r="283">
      <c r="F283" s="25"/>
    </row>
    <row r="284">
      <c r="F284" s="25"/>
    </row>
    <row r="285">
      <c r="F285" s="25"/>
    </row>
    <row r="286">
      <c r="F286" s="25"/>
    </row>
    <row r="287">
      <c r="F287" s="25"/>
    </row>
    <row r="288">
      <c r="F288" s="25"/>
    </row>
    <row r="289">
      <c r="F289" s="25"/>
    </row>
    <row r="290">
      <c r="F290" s="25"/>
    </row>
    <row r="291">
      <c r="F291" s="25"/>
    </row>
    <row r="292">
      <c r="F292" s="25"/>
    </row>
    <row r="293">
      <c r="F293" s="25"/>
    </row>
    <row r="294">
      <c r="F294" s="25"/>
    </row>
    <row r="295">
      <c r="F295" s="25"/>
    </row>
    <row r="296">
      <c r="F296" s="25"/>
    </row>
    <row r="297">
      <c r="F297" s="25"/>
    </row>
    <row r="298">
      <c r="F298" s="25"/>
    </row>
    <row r="299">
      <c r="F299" s="25"/>
    </row>
    <row r="300">
      <c r="F300" s="25"/>
    </row>
    <row r="301">
      <c r="F301" s="25"/>
    </row>
    <row r="302">
      <c r="F302" s="25"/>
    </row>
    <row r="303">
      <c r="F303" s="25"/>
    </row>
    <row r="304">
      <c r="F304" s="25"/>
    </row>
    <row r="305">
      <c r="F305" s="25"/>
    </row>
    <row r="306">
      <c r="F306" s="25"/>
    </row>
    <row r="307">
      <c r="F307" s="25"/>
    </row>
    <row r="308">
      <c r="F308" s="25"/>
    </row>
    <row r="309">
      <c r="F309" s="25"/>
    </row>
    <row r="310">
      <c r="F310" s="25"/>
    </row>
    <row r="311">
      <c r="F311" s="25"/>
    </row>
    <row r="312">
      <c r="F312" s="25"/>
    </row>
    <row r="313">
      <c r="F313" s="25"/>
    </row>
    <row r="314">
      <c r="F314" s="25"/>
    </row>
    <row r="315">
      <c r="F315" s="25"/>
    </row>
    <row r="316">
      <c r="F316" s="25"/>
    </row>
    <row r="317">
      <c r="F317" s="25"/>
    </row>
    <row r="318">
      <c r="F318" s="25"/>
    </row>
    <row r="319">
      <c r="F319" s="25"/>
    </row>
    <row r="320">
      <c r="F320" s="25"/>
    </row>
    <row r="321">
      <c r="F321" s="25"/>
    </row>
    <row r="322">
      <c r="F322" s="25"/>
    </row>
    <row r="323">
      <c r="F323" s="25"/>
    </row>
    <row r="324">
      <c r="F324" s="25"/>
    </row>
    <row r="325">
      <c r="F325" s="25"/>
    </row>
    <row r="326">
      <c r="F326" s="25"/>
    </row>
    <row r="327">
      <c r="F327" s="25"/>
    </row>
    <row r="328">
      <c r="F328" s="25"/>
    </row>
    <row r="329">
      <c r="F329" s="25"/>
    </row>
    <row r="330">
      <c r="F330" s="25"/>
    </row>
    <row r="331">
      <c r="F331" s="25"/>
    </row>
    <row r="332">
      <c r="F332" s="25"/>
    </row>
    <row r="333">
      <c r="F333" s="25"/>
    </row>
    <row r="334">
      <c r="F334" s="25"/>
    </row>
    <row r="335">
      <c r="F335" s="25"/>
    </row>
    <row r="336">
      <c r="F336" s="25"/>
    </row>
    <row r="337">
      <c r="F337" s="25"/>
    </row>
    <row r="338">
      <c r="F338" s="25"/>
    </row>
    <row r="339">
      <c r="F339" s="25"/>
    </row>
    <row r="340">
      <c r="F340" s="25"/>
    </row>
    <row r="341">
      <c r="F341" s="25"/>
    </row>
    <row r="342">
      <c r="F342" s="25"/>
    </row>
    <row r="343">
      <c r="F343" s="25"/>
    </row>
    <row r="344">
      <c r="F344" s="25"/>
    </row>
    <row r="345">
      <c r="F345" s="25"/>
    </row>
    <row r="346">
      <c r="F346" s="25"/>
    </row>
    <row r="347">
      <c r="F347" s="25"/>
    </row>
    <row r="348">
      <c r="F348" s="25"/>
    </row>
    <row r="349">
      <c r="F349" s="25"/>
    </row>
    <row r="350">
      <c r="F350" s="25"/>
    </row>
    <row r="351">
      <c r="F351" s="25"/>
    </row>
    <row r="352">
      <c r="F352" s="25"/>
    </row>
    <row r="353">
      <c r="F353" s="25"/>
    </row>
    <row r="354">
      <c r="F354" s="25"/>
    </row>
    <row r="355">
      <c r="F355" s="25"/>
    </row>
    <row r="356">
      <c r="F356" s="25"/>
    </row>
    <row r="357">
      <c r="F357" s="25"/>
    </row>
    <row r="358">
      <c r="F358" s="25"/>
    </row>
    <row r="359">
      <c r="F359" s="25"/>
    </row>
    <row r="360">
      <c r="F360" s="25"/>
    </row>
    <row r="361">
      <c r="F361" s="25"/>
    </row>
    <row r="362">
      <c r="F362" s="25"/>
    </row>
    <row r="363">
      <c r="F363" s="25"/>
    </row>
    <row r="364">
      <c r="F364" s="25"/>
    </row>
    <row r="365">
      <c r="F365" s="25"/>
    </row>
    <row r="366">
      <c r="F366" s="25"/>
    </row>
    <row r="367">
      <c r="F367" s="25"/>
    </row>
    <row r="368">
      <c r="F368" s="25"/>
    </row>
    <row r="369">
      <c r="F369" s="25"/>
    </row>
    <row r="370">
      <c r="F370" s="25"/>
    </row>
    <row r="371">
      <c r="F371" s="25"/>
    </row>
    <row r="372">
      <c r="F372" s="25"/>
    </row>
    <row r="373">
      <c r="F373" s="25"/>
    </row>
    <row r="374">
      <c r="F374" s="25"/>
    </row>
    <row r="375">
      <c r="F375" s="25"/>
    </row>
    <row r="376">
      <c r="F376" s="25"/>
    </row>
    <row r="377">
      <c r="F377" s="25"/>
    </row>
    <row r="378">
      <c r="F378" s="25"/>
    </row>
    <row r="379">
      <c r="F379" s="25"/>
    </row>
    <row r="380">
      <c r="F380" s="25"/>
    </row>
    <row r="381">
      <c r="F381" s="25"/>
    </row>
    <row r="382">
      <c r="F382" s="25"/>
    </row>
    <row r="383">
      <c r="F383" s="25"/>
    </row>
    <row r="384">
      <c r="F384" s="25"/>
    </row>
    <row r="385">
      <c r="F385" s="25"/>
    </row>
    <row r="386">
      <c r="F386" s="25"/>
    </row>
    <row r="387">
      <c r="F387" s="25"/>
    </row>
    <row r="388">
      <c r="F388" s="25"/>
    </row>
    <row r="389">
      <c r="F389" s="25"/>
    </row>
    <row r="390">
      <c r="F390" s="25"/>
    </row>
    <row r="391">
      <c r="F391" s="25"/>
    </row>
    <row r="392">
      <c r="F392" s="25"/>
    </row>
    <row r="393">
      <c r="F393" s="25"/>
    </row>
    <row r="394">
      <c r="F394" s="25"/>
    </row>
    <row r="395">
      <c r="F395" s="25"/>
    </row>
    <row r="396">
      <c r="F396" s="25"/>
    </row>
    <row r="397">
      <c r="F397" s="25"/>
    </row>
    <row r="398">
      <c r="F398" s="25"/>
    </row>
    <row r="399">
      <c r="F399" s="25"/>
    </row>
    <row r="400">
      <c r="F400" s="25"/>
    </row>
    <row r="401">
      <c r="F401" s="25"/>
    </row>
    <row r="402">
      <c r="F402" s="25"/>
    </row>
    <row r="403">
      <c r="F403" s="25"/>
    </row>
    <row r="404">
      <c r="F404" s="25"/>
    </row>
    <row r="405">
      <c r="F405" s="25"/>
    </row>
    <row r="406">
      <c r="F406" s="25"/>
    </row>
    <row r="407">
      <c r="F407" s="25"/>
    </row>
    <row r="408">
      <c r="F408" s="25"/>
    </row>
    <row r="409">
      <c r="F409" s="25"/>
    </row>
    <row r="410">
      <c r="F410" s="25"/>
    </row>
    <row r="411">
      <c r="F411" s="25"/>
    </row>
    <row r="412">
      <c r="F412" s="25"/>
    </row>
    <row r="413">
      <c r="F413" s="25"/>
    </row>
    <row r="414">
      <c r="F414" s="25"/>
    </row>
    <row r="415">
      <c r="F415" s="25"/>
    </row>
    <row r="416">
      <c r="F416" s="25"/>
    </row>
    <row r="417">
      <c r="F417" s="25"/>
    </row>
    <row r="418">
      <c r="F418" s="25"/>
    </row>
    <row r="419">
      <c r="F419" s="25"/>
    </row>
    <row r="420">
      <c r="F420" s="25"/>
    </row>
    <row r="421">
      <c r="F421" s="25"/>
    </row>
    <row r="422">
      <c r="F422" s="25"/>
    </row>
    <row r="423">
      <c r="F423" s="25"/>
    </row>
    <row r="424">
      <c r="F424" s="25"/>
    </row>
    <row r="425">
      <c r="F425" s="25"/>
    </row>
    <row r="426">
      <c r="F426" s="25"/>
    </row>
    <row r="427">
      <c r="F427" s="25"/>
    </row>
    <row r="428">
      <c r="F428" s="25"/>
    </row>
    <row r="429">
      <c r="F429" s="25"/>
    </row>
    <row r="430">
      <c r="F430" s="25"/>
    </row>
    <row r="431">
      <c r="F431" s="25"/>
    </row>
    <row r="432">
      <c r="F432" s="25"/>
    </row>
    <row r="433">
      <c r="F433" s="25"/>
    </row>
    <row r="434">
      <c r="F434" s="25"/>
    </row>
    <row r="435">
      <c r="F435" s="25"/>
    </row>
    <row r="436">
      <c r="F436" s="25"/>
    </row>
    <row r="437">
      <c r="F437" s="25"/>
    </row>
    <row r="438">
      <c r="F438" s="25"/>
    </row>
    <row r="439">
      <c r="F439" s="25"/>
    </row>
    <row r="440">
      <c r="F440" s="25"/>
    </row>
    <row r="441">
      <c r="F441" s="25"/>
    </row>
    <row r="442">
      <c r="F442" s="25"/>
    </row>
    <row r="443">
      <c r="F443" s="25"/>
    </row>
    <row r="444">
      <c r="F444" s="25"/>
    </row>
    <row r="445">
      <c r="F445" s="25"/>
    </row>
    <row r="446">
      <c r="F446" s="25"/>
    </row>
    <row r="447">
      <c r="F447" s="25"/>
    </row>
    <row r="448">
      <c r="F448" s="25"/>
    </row>
    <row r="449">
      <c r="F449" s="25"/>
    </row>
    <row r="450">
      <c r="F450" s="25"/>
    </row>
    <row r="451">
      <c r="F451" s="25"/>
    </row>
    <row r="452">
      <c r="F452" s="25"/>
    </row>
    <row r="453">
      <c r="F453" s="25"/>
    </row>
    <row r="454">
      <c r="F454" s="25"/>
    </row>
    <row r="455">
      <c r="F455" s="25"/>
    </row>
    <row r="456">
      <c r="F456" s="25"/>
    </row>
    <row r="457">
      <c r="F457" s="25"/>
    </row>
    <row r="458">
      <c r="F458" s="25"/>
    </row>
    <row r="459">
      <c r="F459" s="25"/>
    </row>
    <row r="460">
      <c r="F460" s="25"/>
    </row>
    <row r="461">
      <c r="F461" s="25"/>
    </row>
    <row r="462">
      <c r="F462" s="25"/>
    </row>
    <row r="463">
      <c r="F463" s="25"/>
    </row>
    <row r="464">
      <c r="F464" s="25"/>
    </row>
    <row r="465">
      <c r="F465" s="25"/>
    </row>
    <row r="466">
      <c r="F466" s="25"/>
    </row>
    <row r="467">
      <c r="F467" s="25"/>
    </row>
    <row r="468">
      <c r="F468" s="25"/>
    </row>
    <row r="469">
      <c r="F469" s="25"/>
    </row>
    <row r="470">
      <c r="F470" s="25"/>
    </row>
    <row r="471">
      <c r="F471" s="25"/>
    </row>
    <row r="472">
      <c r="F472" s="25"/>
    </row>
    <row r="473">
      <c r="F473" s="25"/>
    </row>
    <row r="474">
      <c r="F474" s="25"/>
    </row>
    <row r="475">
      <c r="F475" s="25"/>
    </row>
    <row r="476">
      <c r="F476" s="25"/>
    </row>
    <row r="477">
      <c r="F477" s="25"/>
    </row>
    <row r="478">
      <c r="F478" s="25"/>
    </row>
    <row r="479">
      <c r="F479" s="25"/>
    </row>
    <row r="480">
      <c r="F480" s="25"/>
    </row>
    <row r="481">
      <c r="F481" s="25"/>
    </row>
    <row r="482">
      <c r="F482" s="25"/>
    </row>
    <row r="483">
      <c r="F483" s="25"/>
    </row>
    <row r="484">
      <c r="F484" s="25"/>
    </row>
    <row r="485">
      <c r="F485" s="25"/>
    </row>
    <row r="486">
      <c r="F486" s="25"/>
    </row>
    <row r="487">
      <c r="F487" s="25"/>
    </row>
    <row r="488">
      <c r="F488" s="25"/>
    </row>
    <row r="489">
      <c r="F489" s="25"/>
    </row>
    <row r="490">
      <c r="F490" s="25"/>
    </row>
    <row r="491">
      <c r="F491" s="25"/>
    </row>
    <row r="492">
      <c r="F492" s="25"/>
    </row>
    <row r="493">
      <c r="F493" s="25"/>
    </row>
    <row r="494">
      <c r="F494" s="25"/>
    </row>
    <row r="495">
      <c r="F495" s="25"/>
    </row>
    <row r="496">
      <c r="F496" s="25"/>
    </row>
    <row r="497">
      <c r="F497" s="25"/>
    </row>
    <row r="498">
      <c r="F498" s="25"/>
    </row>
    <row r="499">
      <c r="F499" s="25"/>
    </row>
    <row r="500">
      <c r="F500" s="25"/>
    </row>
    <row r="501">
      <c r="F501" s="25"/>
    </row>
    <row r="502">
      <c r="F502" s="25"/>
    </row>
    <row r="503">
      <c r="F503" s="25"/>
    </row>
    <row r="504">
      <c r="F504" s="25"/>
    </row>
    <row r="505">
      <c r="F505" s="25"/>
    </row>
    <row r="506">
      <c r="F506" s="25"/>
    </row>
    <row r="507">
      <c r="F507" s="25"/>
    </row>
    <row r="508">
      <c r="F508" s="25"/>
    </row>
    <row r="509">
      <c r="F509" s="25"/>
    </row>
    <row r="510">
      <c r="F510" s="25"/>
    </row>
    <row r="511">
      <c r="F511" s="25"/>
    </row>
    <row r="512">
      <c r="F512" s="25"/>
    </row>
    <row r="513">
      <c r="F513" s="25"/>
    </row>
    <row r="514">
      <c r="F514" s="25"/>
    </row>
    <row r="515">
      <c r="F515" s="25"/>
    </row>
    <row r="516">
      <c r="F516" s="25"/>
    </row>
    <row r="517">
      <c r="F517" s="25"/>
    </row>
    <row r="518">
      <c r="F518" s="25"/>
    </row>
    <row r="519">
      <c r="F519" s="25"/>
    </row>
    <row r="520">
      <c r="F520" s="25"/>
    </row>
    <row r="521">
      <c r="F521" s="25"/>
    </row>
    <row r="522">
      <c r="F522" s="25"/>
    </row>
    <row r="523">
      <c r="F523" s="25"/>
    </row>
    <row r="524">
      <c r="F524" s="25"/>
    </row>
    <row r="525">
      <c r="F525" s="25"/>
    </row>
    <row r="526">
      <c r="F526" s="25"/>
    </row>
    <row r="527">
      <c r="F527" s="25"/>
    </row>
    <row r="528">
      <c r="F528" s="25"/>
    </row>
    <row r="529">
      <c r="F529" s="25"/>
    </row>
    <row r="530">
      <c r="F530" s="25"/>
    </row>
    <row r="531">
      <c r="F531" s="25"/>
    </row>
    <row r="532">
      <c r="F532" s="25"/>
    </row>
    <row r="533">
      <c r="F533" s="25"/>
    </row>
    <row r="534">
      <c r="F534" s="25"/>
    </row>
    <row r="535">
      <c r="F535" s="25"/>
    </row>
    <row r="536">
      <c r="F536" s="25"/>
    </row>
    <row r="537">
      <c r="F537" s="25"/>
    </row>
    <row r="538">
      <c r="F538" s="25"/>
    </row>
    <row r="539">
      <c r="F539" s="25"/>
    </row>
    <row r="540">
      <c r="F540" s="25"/>
    </row>
    <row r="541">
      <c r="F541" s="25"/>
    </row>
    <row r="542">
      <c r="F542" s="25"/>
    </row>
    <row r="543">
      <c r="F543" s="25"/>
    </row>
    <row r="544">
      <c r="F544" s="25"/>
    </row>
    <row r="545">
      <c r="F545" s="25"/>
    </row>
    <row r="546">
      <c r="F546" s="25"/>
    </row>
    <row r="547">
      <c r="F547" s="25"/>
    </row>
    <row r="548">
      <c r="F548" s="25"/>
    </row>
    <row r="549">
      <c r="F549" s="25"/>
    </row>
    <row r="550">
      <c r="F550" s="25"/>
    </row>
    <row r="551">
      <c r="F551" s="25"/>
    </row>
    <row r="552">
      <c r="F552" s="25"/>
    </row>
    <row r="553">
      <c r="F553" s="25"/>
    </row>
    <row r="554">
      <c r="F554" s="25"/>
    </row>
    <row r="555">
      <c r="F555" s="25"/>
    </row>
    <row r="556">
      <c r="F556" s="25"/>
    </row>
    <row r="557">
      <c r="F557" s="25"/>
    </row>
    <row r="558">
      <c r="F558" s="25"/>
    </row>
    <row r="559">
      <c r="F559" s="25"/>
    </row>
    <row r="560">
      <c r="F560" s="25"/>
    </row>
    <row r="561">
      <c r="F561" s="25"/>
    </row>
    <row r="562">
      <c r="F562" s="25"/>
    </row>
    <row r="563">
      <c r="F563" s="25"/>
    </row>
    <row r="564">
      <c r="F564" s="25"/>
    </row>
    <row r="565">
      <c r="F565" s="25"/>
    </row>
    <row r="566">
      <c r="F566" s="25"/>
    </row>
    <row r="567">
      <c r="F567" s="25"/>
    </row>
    <row r="568">
      <c r="F568" s="25"/>
    </row>
    <row r="569">
      <c r="F569" s="25"/>
    </row>
    <row r="570">
      <c r="F570" s="25"/>
    </row>
    <row r="571">
      <c r="F571" s="25"/>
    </row>
    <row r="572">
      <c r="F572" s="25"/>
    </row>
    <row r="573">
      <c r="F573" s="25"/>
    </row>
    <row r="574">
      <c r="F574" s="25"/>
    </row>
    <row r="575">
      <c r="F575" s="25"/>
    </row>
    <row r="576">
      <c r="F576" s="25"/>
    </row>
    <row r="577">
      <c r="F577" s="25"/>
    </row>
    <row r="578">
      <c r="F578" s="25"/>
    </row>
    <row r="579">
      <c r="F579" s="25"/>
    </row>
    <row r="580">
      <c r="F580" s="25"/>
    </row>
    <row r="581">
      <c r="F581" s="25"/>
    </row>
    <row r="582">
      <c r="F582" s="25"/>
    </row>
    <row r="583">
      <c r="F583" s="25"/>
    </row>
    <row r="584">
      <c r="F584" s="25"/>
    </row>
    <row r="585">
      <c r="F585" s="25"/>
    </row>
    <row r="586">
      <c r="F586" s="25"/>
    </row>
    <row r="587">
      <c r="F587" s="25"/>
    </row>
    <row r="588">
      <c r="F588" s="25"/>
    </row>
    <row r="589">
      <c r="F589" s="25"/>
    </row>
    <row r="590">
      <c r="F590" s="25"/>
    </row>
    <row r="591">
      <c r="F591" s="25"/>
    </row>
    <row r="592">
      <c r="F592" s="25"/>
    </row>
    <row r="593">
      <c r="F593" s="25"/>
    </row>
    <row r="594">
      <c r="F594" s="25"/>
    </row>
    <row r="595">
      <c r="F595" s="25"/>
    </row>
    <row r="596">
      <c r="F596" s="25"/>
    </row>
    <row r="597">
      <c r="F597" s="25"/>
    </row>
    <row r="598">
      <c r="F598" s="25"/>
    </row>
    <row r="599">
      <c r="F599" s="25"/>
    </row>
    <row r="600">
      <c r="F600" s="25"/>
    </row>
    <row r="601">
      <c r="F601" s="25"/>
    </row>
    <row r="602">
      <c r="F602" s="25"/>
    </row>
    <row r="603">
      <c r="F603" s="25"/>
    </row>
    <row r="604">
      <c r="F604" s="25"/>
    </row>
    <row r="605">
      <c r="F605" s="25"/>
    </row>
    <row r="606">
      <c r="F606" s="25"/>
    </row>
    <row r="607">
      <c r="F607" s="25"/>
    </row>
    <row r="608">
      <c r="F608" s="25"/>
    </row>
    <row r="609">
      <c r="F609" s="25"/>
    </row>
    <row r="610">
      <c r="F610" s="25"/>
    </row>
    <row r="611">
      <c r="F611" s="25"/>
    </row>
    <row r="612">
      <c r="F612" s="25"/>
    </row>
    <row r="613">
      <c r="F613" s="25"/>
    </row>
    <row r="614">
      <c r="F614" s="25"/>
    </row>
    <row r="615">
      <c r="F615" s="25"/>
    </row>
    <row r="616">
      <c r="F616" s="25"/>
    </row>
    <row r="617">
      <c r="F617" s="25"/>
    </row>
    <row r="618">
      <c r="F618" s="25"/>
    </row>
    <row r="619">
      <c r="F619" s="25"/>
    </row>
    <row r="620">
      <c r="F620" s="25"/>
    </row>
    <row r="621">
      <c r="F621" s="25"/>
    </row>
    <row r="622">
      <c r="F622" s="25"/>
    </row>
    <row r="623">
      <c r="F623" s="25"/>
    </row>
    <row r="624">
      <c r="F624" s="25"/>
    </row>
    <row r="625">
      <c r="F625" s="25"/>
    </row>
    <row r="626">
      <c r="F626" s="25"/>
    </row>
    <row r="627">
      <c r="F627" s="25"/>
    </row>
    <row r="628">
      <c r="F628" s="25"/>
    </row>
    <row r="629">
      <c r="F629" s="25"/>
    </row>
    <row r="630">
      <c r="F630" s="25"/>
    </row>
    <row r="631">
      <c r="F631" s="25"/>
    </row>
    <row r="632">
      <c r="F632" s="25"/>
    </row>
    <row r="633">
      <c r="F633" s="25"/>
    </row>
    <row r="634">
      <c r="F634" s="25"/>
    </row>
    <row r="635">
      <c r="F635" s="25"/>
    </row>
    <row r="636">
      <c r="F636" s="25"/>
    </row>
    <row r="637">
      <c r="F637" s="25"/>
    </row>
    <row r="638">
      <c r="F638" s="25"/>
    </row>
    <row r="639">
      <c r="F639" s="25"/>
    </row>
    <row r="640">
      <c r="F640" s="25"/>
    </row>
    <row r="641">
      <c r="F641" s="25"/>
    </row>
    <row r="642">
      <c r="F642" s="25"/>
    </row>
    <row r="643">
      <c r="F643" s="25"/>
    </row>
    <row r="644">
      <c r="F644" s="25"/>
    </row>
    <row r="645">
      <c r="F645" s="25"/>
    </row>
    <row r="646">
      <c r="F646" s="25"/>
    </row>
    <row r="647">
      <c r="F647" s="25"/>
    </row>
    <row r="648">
      <c r="F648" s="25"/>
    </row>
    <row r="649">
      <c r="F649" s="25"/>
    </row>
    <row r="650">
      <c r="F650" s="25"/>
    </row>
    <row r="651">
      <c r="F651" s="25"/>
    </row>
    <row r="652">
      <c r="F652" s="25"/>
    </row>
    <row r="653">
      <c r="F653" s="25"/>
    </row>
    <row r="654">
      <c r="F654" s="25"/>
    </row>
    <row r="655">
      <c r="F655" s="25"/>
    </row>
    <row r="656">
      <c r="F656" s="25"/>
    </row>
    <row r="657">
      <c r="F657" s="25"/>
    </row>
    <row r="658">
      <c r="F658" s="25"/>
    </row>
    <row r="659">
      <c r="F659" s="25"/>
    </row>
    <row r="660">
      <c r="F660" s="25"/>
    </row>
    <row r="661">
      <c r="F661" s="25"/>
    </row>
    <row r="662">
      <c r="F662" s="25"/>
    </row>
    <row r="663">
      <c r="F663" s="25"/>
    </row>
    <row r="664">
      <c r="F664" s="25"/>
    </row>
    <row r="665">
      <c r="F665" s="25"/>
    </row>
    <row r="666">
      <c r="F666" s="25"/>
    </row>
    <row r="667">
      <c r="F667" s="25"/>
    </row>
    <row r="668">
      <c r="F668" s="25"/>
    </row>
    <row r="669">
      <c r="F669" s="25"/>
    </row>
    <row r="670">
      <c r="F670" s="25"/>
    </row>
    <row r="671">
      <c r="F671" s="25"/>
    </row>
    <row r="672">
      <c r="F672" s="25"/>
    </row>
    <row r="673">
      <c r="F673" s="25"/>
    </row>
    <row r="674">
      <c r="F674" s="25"/>
    </row>
    <row r="675">
      <c r="F675" s="25"/>
    </row>
    <row r="676">
      <c r="F676" s="25"/>
    </row>
    <row r="677">
      <c r="F677" s="25"/>
    </row>
    <row r="678">
      <c r="F678" s="25"/>
    </row>
    <row r="679">
      <c r="F679" s="25"/>
    </row>
    <row r="680">
      <c r="F680" s="25"/>
    </row>
    <row r="681">
      <c r="F681" s="25"/>
    </row>
    <row r="682">
      <c r="F682" s="25"/>
    </row>
    <row r="683">
      <c r="F683" s="25"/>
    </row>
    <row r="684">
      <c r="F684" s="25"/>
    </row>
    <row r="685">
      <c r="F685" s="25"/>
    </row>
    <row r="686">
      <c r="F686" s="25"/>
    </row>
    <row r="687">
      <c r="F687" s="25"/>
    </row>
    <row r="688">
      <c r="F688" s="25"/>
    </row>
    <row r="689">
      <c r="F689" s="25"/>
    </row>
    <row r="690">
      <c r="F690" s="25"/>
    </row>
    <row r="691">
      <c r="F691" s="25"/>
    </row>
    <row r="692">
      <c r="F692" s="25"/>
    </row>
    <row r="693">
      <c r="F693" s="25"/>
    </row>
    <row r="694">
      <c r="F694" s="25"/>
    </row>
    <row r="695">
      <c r="F695" s="25"/>
    </row>
    <row r="696">
      <c r="F696" s="25"/>
    </row>
    <row r="697">
      <c r="F697" s="25"/>
    </row>
    <row r="698">
      <c r="F698" s="25"/>
    </row>
    <row r="699">
      <c r="F699" s="25"/>
    </row>
    <row r="700">
      <c r="F700" s="25"/>
    </row>
    <row r="701">
      <c r="F701" s="25"/>
    </row>
    <row r="702">
      <c r="F702" s="25"/>
    </row>
    <row r="703">
      <c r="F703" s="25"/>
    </row>
    <row r="704">
      <c r="F704" s="25"/>
    </row>
    <row r="705">
      <c r="F705" s="25"/>
    </row>
    <row r="706">
      <c r="F706" s="25"/>
    </row>
    <row r="707">
      <c r="F707" s="25"/>
    </row>
    <row r="708">
      <c r="F708" s="25"/>
    </row>
    <row r="709">
      <c r="F709" s="25"/>
    </row>
    <row r="710">
      <c r="F710" s="25"/>
    </row>
    <row r="711">
      <c r="F711" s="25"/>
    </row>
    <row r="712">
      <c r="F712" s="25"/>
    </row>
    <row r="713">
      <c r="F713" s="25"/>
    </row>
    <row r="714">
      <c r="F714" s="25"/>
    </row>
    <row r="715">
      <c r="F715" s="25"/>
    </row>
    <row r="716">
      <c r="F716" s="25"/>
    </row>
    <row r="717">
      <c r="F717" s="25"/>
    </row>
    <row r="718">
      <c r="F718" s="25"/>
    </row>
    <row r="719">
      <c r="F719" s="25"/>
    </row>
    <row r="720">
      <c r="F720" s="25"/>
    </row>
    <row r="721">
      <c r="F721" s="25"/>
    </row>
    <row r="722">
      <c r="F722" s="25"/>
    </row>
    <row r="723">
      <c r="F723" s="25"/>
    </row>
    <row r="724">
      <c r="F724" s="25"/>
    </row>
    <row r="725">
      <c r="F725" s="25"/>
    </row>
    <row r="726">
      <c r="F726" s="25"/>
    </row>
    <row r="727">
      <c r="F727" s="25"/>
    </row>
    <row r="728">
      <c r="F728" s="25"/>
    </row>
    <row r="729">
      <c r="F729" s="25"/>
    </row>
    <row r="730">
      <c r="F730" s="25"/>
    </row>
    <row r="731">
      <c r="F731" s="25"/>
    </row>
    <row r="732">
      <c r="F732" s="25"/>
    </row>
    <row r="733">
      <c r="F733" s="25"/>
    </row>
    <row r="734">
      <c r="F734" s="25"/>
    </row>
    <row r="735">
      <c r="F735" s="25"/>
    </row>
    <row r="736">
      <c r="F736" s="25"/>
    </row>
    <row r="737">
      <c r="F737" s="25"/>
    </row>
    <row r="738">
      <c r="F738" s="25"/>
    </row>
    <row r="739">
      <c r="F739" s="25"/>
    </row>
    <row r="740">
      <c r="F740" s="25"/>
    </row>
    <row r="741">
      <c r="F741" s="25"/>
    </row>
    <row r="742">
      <c r="F742" s="25"/>
    </row>
    <row r="743">
      <c r="F743" s="25"/>
    </row>
    <row r="744">
      <c r="F744" s="25"/>
    </row>
    <row r="745">
      <c r="F745" s="25"/>
    </row>
    <row r="746">
      <c r="F746" s="25"/>
    </row>
    <row r="747">
      <c r="F747" s="25"/>
    </row>
    <row r="748">
      <c r="F748" s="25"/>
    </row>
    <row r="749">
      <c r="F749" s="25"/>
    </row>
    <row r="750">
      <c r="F750" s="25"/>
    </row>
    <row r="751">
      <c r="F751" s="25"/>
    </row>
    <row r="752">
      <c r="F752" s="25"/>
    </row>
    <row r="753">
      <c r="F753" s="25"/>
    </row>
    <row r="754">
      <c r="F754" s="25"/>
    </row>
    <row r="755">
      <c r="F755" s="25"/>
    </row>
    <row r="756">
      <c r="F756" s="25"/>
    </row>
    <row r="757">
      <c r="F757" s="25"/>
    </row>
    <row r="758">
      <c r="F758" s="25"/>
    </row>
    <row r="759">
      <c r="F759" s="25"/>
    </row>
    <row r="760">
      <c r="F760" s="25"/>
    </row>
    <row r="761">
      <c r="F761" s="25"/>
    </row>
    <row r="762">
      <c r="F762" s="25"/>
    </row>
    <row r="763">
      <c r="F763" s="25"/>
    </row>
    <row r="764">
      <c r="F764" s="25"/>
    </row>
    <row r="765">
      <c r="F765" s="25"/>
    </row>
    <row r="766">
      <c r="F766" s="25"/>
    </row>
    <row r="767">
      <c r="F767" s="25"/>
    </row>
    <row r="768">
      <c r="F768" s="25"/>
    </row>
    <row r="769">
      <c r="F769" s="25"/>
    </row>
    <row r="770">
      <c r="F770" s="25"/>
    </row>
    <row r="771">
      <c r="F771" s="25"/>
    </row>
    <row r="772">
      <c r="F772" s="25"/>
    </row>
    <row r="773">
      <c r="F773" s="25"/>
    </row>
    <row r="774">
      <c r="F774" s="25"/>
    </row>
    <row r="775">
      <c r="F775" s="25"/>
    </row>
    <row r="776">
      <c r="F776" s="25"/>
    </row>
    <row r="777">
      <c r="F777" s="25"/>
    </row>
    <row r="778">
      <c r="F778" s="25"/>
    </row>
    <row r="779">
      <c r="F779" s="25"/>
    </row>
    <row r="780">
      <c r="F780" s="25"/>
    </row>
    <row r="781">
      <c r="F781" s="25"/>
    </row>
    <row r="782">
      <c r="F782" s="25"/>
    </row>
    <row r="783">
      <c r="F783" s="25"/>
    </row>
    <row r="784">
      <c r="F784" s="25"/>
    </row>
    <row r="785">
      <c r="F785" s="25"/>
    </row>
    <row r="786">
      <c r="F786" s="25"/>
    </row>
    <row r="787">
      <c r="F787" s="25"/>
    </row>
    <row r="788">
      <c r="F788" s="25"/>
    </row>
    <row r="789">
      <c r="F789" s="25"/>
    </row>
    <row r="790">
      <c r="F790" s="25"/>
    </row>
    <row r="791">
      <c r="F791" s="25"/>
    </row>
    <row r="792">
      <c r="F792" s="25"/>
    </row>
    <row r="793">
      <c r="F793" s="25"/>
    </row>
    <row r="794">
      <c r="F794" s="25"/>
    </row>
    <row r="795">
      <c r="F795" s="25"/>
    </row>
    <row r="796">
      <c r="F796" s="25"/>
    </row>
    <row r="797">
      <c r="F797" s="25"/>
    </row>
    <row r="798">
      <c r="F798" s="25"/>
    </row>
    <row r="799">
      <c r="F799" s="25"/>
    </row>
    <row r="800">
      <c r="F800" s="25"/>
    </row>
    <row r="801">
      <c r="F801" s="25"/>
    </row>
    <row r="802">
      <c r="F802" s="25"/>
    </row>
    <row r="803">
      <c r="F803" s="25"/>
    </row>
    <row r="804">
      <c r="F804" s="25"/>
    </row>
    <row r="805">
      <c r="F805" s="25"/>
    </row>
    <row r="806">
      <c r="F806" s="25"/>
    </row>
    <row r="807">
      <c r="F807" s="25"/>
    </row>
    <row r="808">
      <c r="F808" s="25"/>
    </row>
    <row r="809">
      <c r="F809" s="25"/>
    </row>
    <row r="810">
      <c r="F810" s="25"/>
    </row>
    <row r="811">
      <c r="F811" s="25"/>
    </row>
    <row r="812">
      <c r="F812" s="25"/>
    </row>
    <row r="813">
      <c r="F813" s="25"/>
    </row>
    <row r="814">
      <c r="F814" s="25"/>
    </row>
    <row r="815">
      <c r="F815" s="25"/>
    </row>
    <row r="816">
      <c r="F816" s="25"/>
    </row>
    <row r="817">
      <c r="F817" s="25"/>
    </row>
    <row r="818">
      <c r="F818" s="25"/>
    </row>
    <row r="819">
      <c r="F819" s="25"/>
    </row>
    <row r="820">
      <c r="F820" s="25"/>
    </row>
    <row r="821">
      <c r="F821" s="25"/>
    </row>
    <row r="822">
      <c r="F822" s="25"/>
    </row>
    <row r="823">
      <c r="F823" s="25"/>
    </row>
    <row r="824">
      <c r="F824" s="25"/>
    </row>
    <row r="825">
      <c r="F825" s="25"/>
    </row>
    <row r="826">
      <c r="F826" s="25"/>
    </row>
    <row r="827">
      <c r="F827" s="25"/>
    </row>
    <row r="828">
      <c r="F828" s="25"/>
    </row>
    <row r="829">
      <c r="F829" s="25"/>
    </row>
    <row r="830">
      <c r="F830" s="25"/>
    </row>
    <row r="831">
      <c r="F831" s="25"/>
    </row>
    <row r="832">
      <c r="F832" s="25"/>
    </row>
    <row r="833">
      <c r="F833" s="25"/>
    </row>
    <row r="834">
      <c r="F834" s="25"/>
    </row>
    <row r="835">
      <c r="F835" s="25"/>
    </row>
    <row r="836">
      <c r="F836" s="25"/>
    </row>
    <row r="837">
      <c r="F837" s="25"/>
    </row>
    <row r="838">
      <c r="F838" s="25"/>
    </row>
    <row r="839">
      <c r="F839" s="25"/>
    </row>
    <row r="840">
      <c r="F840" s="25"/>
    </row>
    <row r="841">
      <c r="F841" s="25"/>
    </row>
    <row r="842">
      <c r="F842" s="25"/>
    </row>
    <row r="843">
      <c r="F843" s="25"/>
    </row>
    <row r="844">
      <c r="F844" s="25"/>
    </row>
    <row r="845">
      <c r="F845" s="25"/>
    </row>
    <row r="846">
      <c r="F846" s="25"/>
    </row>
    <row r="847">
      <c r="F847" s="25"/>
    </row>
    <row r="848">
      <c r="F848" s="25"/>
    </row>
    <row r="849">
      <c r="F849" s="25"/>
    </row>
    <row r="850">
      <c r="F850" s="25"/>
    </row>
    <row r="851">
      <c r="F851" s="25"/>
    </row>
    <row r="852">
      <c r="F852" s="25"/>
    </row>
    <row r="853">
      <c r="F853" s="25"/>
    </row>
    <row r="854">
      <c r="F854" s="25"/>
    </row>
    <row r="855">
      <c r="F855" s="25"/>
    </row>
    <row r="856">
      <c r="F856" s="25"/>
    </row>
    <row r="857">
      <c r="F857" s="25"/>
    </row>
    <row r="858">
      <c r="F858" s="25"/>
    </row>
    <row r="859">
      <c r="F859" s="25"/>
    </row>
    <row r="860">
      <c r="F860" s="25"/>
    </row>
    <row r="861">
      <c r="F861" s="25"/>
    </row>
    <row r="862">
      <c r="F862" s="25"/>
    </row>
    <row r="863">
      <c r="F863" s="25"/>
    </row>
    <row r="864">
      <c r="F864" s="25"/>
    </row>
    <row r="865">
      <c r="F865" s="25"/>
    </row>
    <row r="866">
      <c r="F866" s="25"/>
    </row>
    <row r="867">
      <c r="F867" s="25"/>
    </row>
    <row r="868">
      <c r="F868" s="25"/>
    </row>
    <row r="869">
      <c r="F869" s="25"/>
    </row>
    <row r="870">
      <c r="F870" s="25"/>
    </row>
    <row r="871">
      <c r="F871" s="25"/>
    </row>
    <row r="872">
      <c r="F872" s="25"/>
    </row>
    <row r="873">
      <c r="F873" s="25"/>
    </row>
    <row r="874">
      <c r="F874" s="25"/>
    </row>
    <row r="875">
      <c r="F875" s="25"/>
    </row>
    <row r="876">
      <c r="F876" s="25"/>
    </row>
    <row r="877">
      <c r="F877" s="25"/>
    </row>
    <row r="878">
      <c r="F878" s="25"/>
    </row>
    <row r="879">
      <c r="F879" s="25"/>
    </row>
    <row r="880">
      <c r="F880" s="25"/>
    </row>
    <row r="881">
      <c r="F881" s="25"/>
    </row>
    <row r="882">
      <c r="F882" s="25"/>
    </row>
    <row r="883">
      <c r="F883" s="25"/>
    </row>
    <row r="884">
      <c r="F884" s="25"/>
    </row>
    <row r="885">
      <c r="F885" s="25"/>
    </row>
    <row r="886">
      <c r="F886" s="25"/>
    </row>
    <row r="887">
      <c r="F887" s="25"/>
    </row>
    <row r="888">
      <c r="F888" s="25"/>
    </row>
    <row r="889">
      <c r="F889" s="25"/>
    </row>
    <row r="890">
      <c r="F890" s="25"/>
    </row>
    <row r="891">
      <c r="F891" s="25"/>
    </row>
    <row r="892">
      <c r="F892" s="25"/>
    </row>
    <row r="893">
      <c r="F893" s="25"/>
    </row>
    <row r="894">
      <c r="F894" s="25"/>
    </row>
    <row r="895">
      <c r="F895" s="25"/>
    </row>
    <row r="896">
      <c r="F896" s="25"/>
    </row>
    <row r="897">
      <c r="F897" s="25"/>
    </row>
    <row r="898">
      <c r="F898" s="25"/>
    </row>
    <row r="899">
      <c r="F899" s="25"/>
    </row>
    <row r="900">
      <c r="F900" s="25"/>
    </row>
    <row r="901">
      <c r="F901" s="25"/>
    </row>
    <row r="902">
      <c r="F902" s="25"/>
    </row>
    <row r="903">
      <c r="F903" s="25"/>
    </row>
    <row r="904">
      <c r="F904" s="25"/>
    </row>
    <row r="905">
      <c r="F905" s="25"/>
    </row>
    <row r="906">
      <c r="F906" s="25"/>
    </row>
    <row r="907">
      <c r="F907" s="25"/>
    </row>
    <row r="908">
      <c r="F908" s="25"/>
    </row>
    <row r="909">
      <c r="F909" s="25"/>
    </row>
    <row r="910">
      <c r="F910" s="25"/>
    </row>
    <row r="911">
      <c r="F911" s="25"/>
    </row>
    <row r="912">
      <c r="F912" s="25"/>
    </row>
    <row r="913">
      <c r="F913" s="25"/>
    </row>
    <row r="914">
      <c r="F914" s="25"/>
    </row>
    <row r="915">
      <c r="F915" s="25"/>
    </row>
    <row r="916">
      <c r="F916" s="25"/>
    </row>
    <row r="917">
      <c r="F917" s="25"/>
    </row>
    <row r="918">
      <c r="F918" s="25"/>
    </row>
    <row r="919">
      <c r="F919" s="25"/>
    </row>
    <row r="920">
      <c r="F920" s="25"/>
    </row>
    <row r="921">
      <c r="F921" s="25"/>
    </row>
    <row r="922">
      <c r="F922" s="25"/>
    </row>
    <row r="923">
      <c r="F923" s="25"/>
    </row>
    <row r="924">
      <c r="F924" s="25"/>
    </row>
    <row r="925">
      <c r="F925" s="25"/>
    </row>
    <row r="926">
      <c r="F926" s="25"/>
    </row>
    <row r="927">
      <c r="F927" s="25"/>
    </row>
    <row r="928">
      <c r="F928" s="25"/>
    </row>
    <row r="929">
      <c r="F929" s="25"/>
    </row>
    <row r="930">
      <c r="F930" s="25"/>
    </row>
    <row r="931">
      <c r="F931" s="25"/>
    </row>
    <row r="932">
      <c r="F932" s="25"/>
    </row>
    <row r="933">
      <c r="F933" s="25"/>
    </row>
    <row r="934">
      <c r="F934" s="25"/>
    </row>
    <row r="935">
      <c r="F935" s="25"/>
    </row>
    <row r="936">
      <c r="F936" s="25"/>
    </row>
    <row r="937">
      <c r="F937" s="25"/>
    </row>
    <row r="938">
      <c r="F938" s="25"/>
    </row>
    <row r="939">
      <c r="F939" s="25"/>
    </row>
    <row r="940">
      <c r="F940" s="25"/>
    </row>
    <row r="941">
      <c r="F941" s="25"/>
    </row>
    <row r="942">
      <c r="F942" s="25"/>
    </row>
    <row r="943">
      <c r="F943" s="25"/>
    </row>
    <row r="944">
      <c r="F944" s="25"/>
    </row>
    <row r="945">
      <c r="F945" s="25"/>
    </row>
    <row r="946">
      <c r="F946" s="25"/>
    </row>
    <row r="947">
      <c r="F947" s="25"/>
    </row>
    <row r="948">
      <c r="F948" s="25"/>
    </row>
    <row r="949">
      <c r="F949" s="25"/>
    </row>
    <row r="950">
      <c r="F950" s="25"/>
    </row>
    <row r="951">
      <c r="F951" s="25"/>
    </row>
    <row r="952">
      <c r="F952" s="25"/>
    </row>
    <row r="953">
      <c r="F953" s="25"/>
    </row>
    <row r="954">
      <c r="F954" s="25"/>
    </row>
    <row r="955">
      <c r="F955" s="25"/>
    </row>
    <row r="956">
      <c r="F956" s="25"/>
    </row>
    <row r="957">
      <c r="F957" s="25"/>
    </row>
    <row r="958">
      <c r="F958" s="25"/>
    </row>
    <row r="959">
      <c r="F959" s="25"/>
    </row>
    <row r="960">
      <c r="F960" s="25"/>
    </row>
    <row r="961">
      <c r="F961" s="25"/>
    </row>
    <row r="962">
      <c r="F962" s="25"/>
    </row>
    <row r="963">
      <c r="F963" s="25"/>
    </row>
    <row r="964">
      <c r="F964" s="25"/>
    </row>
    <row r="965">
      <c r="F965" s="25"/>
    </row>
    <row r="966">
      <c r="F966" s="25"/>
    </row>
    <row r="967">
      <c r="F967" s="25"/>
    </row>
    <row r="968">
      <c r="F968" s="25"/>
    </row>
    <row r="969">
      <c r="F969" s="25"/>
    </row>
    <row r="970">
      <c r="F970" s="25"/>
    </row>
    <row r="971">
      <c r="F971" s="25"/>
    </row>
    <row r="972">
      <c r="F972" s="25"/>
    </row>
    <row r="973">
      <c r="F973" s="25"/>
    </row>
    <row r="974">
      <c r="F974" s="25"/>
    </row>
    <row r="975">
      <c r="F975" s="25"/>
    </row>
    <row r="976">
      <c r="F976" s="25"/>
    </row>
    <row r="977">
      <c r="F977" s="25"/>
    </row>
    <row r="978">
      <c r="F978" s="25"/>
    </row>
    <row r="979">
      <c r="F979" s="25"/>
    </row>
    <row r="980">
      <c r="F980" s="25"/>
    </row>
    <row r="981">
      <c r="F981" s="25"/>
    </row>
    <row r="982">
      <c r="F982" s="25"/>
    </row>
    <row r="983">
      <c r="F983" s="25"/>
    </row>
    <row r="984">
      <c r="F984" s="25"/>
    </row>
    <row r="985">
      <c r="F985" s="25"/>
    </row>
    <row r="986">
      <c r="F986" s="25"/>
    </row>
    <row r="987">
      <c r="F987" s="25"/>
    </row>
    <row r="988">
      <c r="F988" s="25"/>
    </row>
    <row r="989">
      <c r="F989" s="25"/>
    </row>
    <row r="990">
      <c r="F990" s="25"/>
    </row>
    <row r="991">
      <c r="F991" s="25"/>
    </row>
    <row r="992">
      <c r="F992" s="25"/>
    </row>
    <row r="993">
      <c r="F993" s="25"/>
    </row>
    <row r="994">
      <c r="F994" s="25"/>
    </row>
    <row r="995">
      <c r="F995" s="25"/>
    </row>
    <row r="996">
      <c r="F996" s="25"/>
    </row>
    <row r="997">
      <c r="F997" s="25"/>
    </row>
    <row r="998">
      <c r="F998" s="25"/>
    </row>
    <row r="999">
      <c r="F999" s="25"/>
    </row>
    <row r="1000">
      <c r="F1000" s="25"/>
    </row>
    <row r="1001">
      <c r="F1001" s="25"/>
    </row>
    <row r="1002">
      <c r="F1002" s="25"/>
    </row>
    <row r="1003">
      <c r="F1003" s="25"/>
    </row>
    <row r="1004">
      <c r="F1004" s="25"/>
    </row>
    <row r="1005">
      <c r="F1005" s="25"/>
    </row>
  </sheetData>
  <drawing r:id="rId1"/>
</worksheet>
</file>