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-108" windowWidth="12120" windowHeight="8268" tabRatio="491" firstSheet="1" activeTab="1"/>
  </bookViews>
  <sheets>
    <sheet name="Overview and Assumptions" sheetId="4" r:id="rId1"/>
    <sheet name="Comparision Run Schedule" sheetId="1" r:id="rId2"/>
    <sheet name="Pre-test Prep" sheetId="5" r:id="rId3"/>
    <sheet name="For Next Year" sheetId="6" r:id="rId4"/>
  </sheets>
  <definedNames>
    <definedName name="_xlnm._FilterDatabase" localSheetId="1" hidden="1">'Comparision Run Schedule'!$G$1:$G$100</definedName>
    <definedName name="_xlnm.Print_Area" localSheetId="1">'Comparision Run Schedule'!$A$1:$N$100</definedName>
    <definedName name="_xlnm.Print_Titles" localSheetId="1">'Comparision Run Schedule'!$1:$1</definedName>
  </definedNames>
  <calcPr calcId="124519"/>
</workbook>
</file>

<file path=xl/calcChain.xml><?xml version="1.0" encoding="utf-8"?>
<calcChain xmlns="http://schemas.openxmlformats.org/spreadsheetml/2006/main">
  <c r="N82" i="1"/>
  <c r="N40"/>
  <c r="N39"/>
  <c r="N38"/>
  <c r="N22"/>
  <c r="N12"/>
  <c r="N19"/>
  <c r="N17"/>
  <c r="N16"/>
  <c r="N15"/>
  <c r="N14"/>
  <c r="N13"/>
  <c r="N36"/>
  <c r="N32"/>
  <c r="N30"/>
  <c r="A33" i="5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</calcChain>
</file>

<file path=xl/sharedStrings.xml><?xml version="1.0" encoding="utf-8"?>
<sst xmlns="http://schemas.openxmlformats.org/spreadsheetml/2006/main" count="583" uniqueCount="288">
  <si>
    <t>Activity</t>
  </si>
  <si>
    <t>Transction /Program</t>
  </si>
  <si>
    <t xml:space="preserve">ZPTKRONOS_ACCRUL_OUT     </t>
  </si>
  <si>
    <t>EDACCA TABLE COMPARISON</t>
  </si>
  <si>
    <t>ZPYIO_MITSIS_TIM</t>
  </si>
  <si>
    <t>Dates From Wednesday to Wednesday</t>
  </si>
  <si>
    <t xml:space="preserve">Scheduled job ZPYIO_ LL_SAL_DST </t>
  </si>
  <si>
    <t xml:space="preserve">Check for errors on filezilla  </t>
  </si>
  <si>
    <t>Scheduled job ZHR_LL_ACCRUALS_OUT Check for errors on filezilla.</t>
  </si>
  <si>
    <t>Scheduled Job ZPYIO_FID_CNTRIB</t>
  </si>
  <si>
    <t>Check for errors on filezilla .</t>
  </si>
  <si>
    <t>FI POSTING COMPARISON</t>
  </si>
  <si>
    <t>Pension</t>
  </si>
  <si>
    <t>Generate payroll and run interfaces simulating the production payroll processes</t>
  </si>
  <si>
    <t>Timeframe for Test Execution</t>
  </si>
  <si>
    <t>Assumptions:</t>
  </si>
  <si>
    <t>Start</t>
  </si>
  <si>
    <t>End</t>
  </si>
  <si>
    <t>Resp</t>
  </si>
  <si>
    <t>Status</t>
  </si>
  <si>
    <t>HR-Payroll Team</t>
  </si>
  <si>
    <t>Non-Exempt Only</t>
  </si>
  <si>
    <t>Exempt Only</t>
  </si>
  <si>
    <t>Relevant to both exempt and non-exempt</t>
  </si>
  <si>
    <t>January</t>
  </si>
  <si>
    <t xml:space="preserve">Comparison test consists of four payroll comparisons: </t>
  </si>
  <si>
    <t>Offcycle:</t>
  </si>
  <si>
    <t>TPASS file</t>
  </si>
  <si>
    <t>Business Owner buy-in</t>
  </si>
  <si>
    <t>MITSIS file*  (contains non-exempt changes as well)</t>
  </si>
  <si>
    <t xml:space="preserve">MITSIS gross pay file </t>
  </si>
  <si>
    <t>Parking file</t>
  </si>
  <si>
    <t xml:space="preserve">Keep LL Audit files </t>
  </si>
  <si>
    <t>Script: Non-Exempt Payroll Test for Support Pack Update 2008.doc</t>
  </si>
  <si>
    <t>Leave balance accruals for Facilities Service Staff (this is a daily interface)</t>
  </si>
  <si>
    <t>Compare results to production</t>
  </si>
  <si>
    <t>FQ</t>
  </si>
  <si>
    <t>Monthly Payroll Processing</t>
  </si>
  <si>
    <t>Script: Exempt Payroll Test for Support Pack Update 2008.doc</t>
  </si>
  <si>
    <t>Inbound Interface Comparisons</t>
  </si>
  <si>
    <t>Payroll Results Comparison (ZW)</t>
  </si>
  <si>
    <t>Monthly Payroll Interface Activities</t>
  </si>
  <si>
    <t>Payroll Results Comparison (ZM)</t>
  </si>
  <si>
    <t>LK</t>
  </si>
  <si>
    <t>(After Payroll Execution) Weekly Outbound Interfaces</t>
  </si>
  <si>
    <t>Payroll Results Comparison (ZP)</t>
  </si>
  <si>
    <t>FI POSTING COMPARISON (ZP)</t>
  </si>
  <si>
    <t>FI POSTING COMPARISON (ZW)</t>
  </si>
  <si>
    <t>FQ/GM</t>
  </si>
  <si>
    <t>Scott Ball/Benefits</t>
  </si>
  <si>
    <t>Service Center/Benefits office enters taxes, deduction &amp; benefits for remaining Lincoln new hires/rehires</t>
  </si>
  <si>
    <t>John Hancock (long term care) contributions</t>
  </si>
  <si>
    <t>ZPYI003_O_FID_CONTRIB</t>
  </si>
  <si>
    <t>Dates TBD</t>
  </si>
  <si>
    <t>ZHR_FIDELITY</t>
  </si>
  <si>
    <t>LL Salary distribution monthly gross pay</t>
  </si>
  <si>
    <t>SD</t>
  </si>
  <si>
    <t>Lincoln Lab</t>
  </si>
  <si>
    <t>Weekly Payroll Processing (43/2009)</t>
  </si>
  <si>
    <t>Comparison Test: 11/9/2009 - 11/13/2009 (holiday on 11/11)</t>
  </si>
  <si>
    <t>Integration Test: 11/16/2009 - 11/20/2009</t>
  </si>
  <si>
    <t>Production snapshot as of midnight 10/19/2009</t>
  </si>
  <si>
    <t>Test system will be available by start of day 11/9/2009</t>
  </si>
  <si>
    <t>Compare production (PS1) results to test system (SH2) results</t>
  </si>
  <si>
    <t>Research discrepancies; resolve system issues</t>
  </si>
  <si>
    <t>Comparison Tools:</t>
  </si>
  <si>
    <t>Net pay comparisons in excel</t>
  </si>
  <si>
    <t>Net pay comparison using EPIUSE variance monitor</t>
  </si>
  <si>
    <t>Ultra Compare</t>
  </si>
  <si>
    <t>Fox Pro</t>
  </si>
  <si>
    <t>Cycle 1: week 44/2009 (10/19/2009-10/25/2009)</t>
  </si>
  <si>
    <t>TBD</t>
  </si>
  <si>
    <t>Cycle 2: week 45/2009 (10/26/2009-11/1/2009)</t>
  </si>
  <si>
    <t>Cycle 3: week 46/2009 (11/2/2009-11/8/2009)</t>
  </si>
  <si>
    <t>November</t>
  </si>
  <si>
    <t xml:space="preserve">Non exempt: </t>
  </si>
  <si>
    <t>Exempt:</t>
  </si>
  <si>
    <t>December</t>
  </si>
  <si>
    <t xml:space="preserve">Pension: </t>
  </si>
  <si>
    <r>
      <t>Create comparison reports using the EPIUSE variance monitor tool</t>
    </r>
    <r>
      <rPr>
        <sz val="10"/>
        <color indexed="10"/>
        <rFont val="Arial"/>
        <family val="2"/>
      </rPr>
      <t xml:space="preserve"> </t>
    </r>
  </si>
  <si>
    <t>LK/EN</t>
  </si>
  <si>
    <t>Run weekly payroll - limited (44/2009)</t>
  </si>
  <si>
    <t>Pay run execution</t>
  </si>
  <si>
    <t>Section Heading</t>
  </si>
  <si>
    <t>MD</t>
  </si>
  <si>
    <t>Legend:</t>
  </si>
  <si>
    <t>Copy the following in-bound files:</t>
  </si>
  <si>
    <t>10/22/2009 EDS In-bound Lump Sum File</t>
  </si>
  <si>
    <t>10/22/2009 EDS In-bound Annuity File</t>
  </si>
  <si>
    <t>Pension Payroll Lump Sum (October 31, 2009)</t>
  </si>
  <si>
    <t>Pension Monthly Annuity Run (November 2009)</t>
  </si>
  <si>
    <t>Monthly Exempt (October)</t>
  </si>
  <si>
    <t>Weekly Non-Exempt (payweek 43 (10/12/09-10/18/2009))</t>
  </si>
  <si>
    <t>Execute select test scripts hiting key functionality not executed during pay run processes</t>
  </si>
  <si>
    <t>Overview of integration test strategy:</t>
  </si>
  <si>
    <t>Overview of User Acceptance Test:</t>
  </si>
  <si>
    <t>Test Scripts identified in the HR/Payroll Master Test Script Catalog Payroll will be run and payruns will be executed for:</t>
  </si>
  <si>
    <t>SAP Archive Server Directory (for feeds)</t>
  </si>
  <si>
    <t>Run HR Fidelity outbound interface;
using ultracompare compare file to Sunday production run (10/18).</t>
  </si>
  <si>
    <t>Run Express Scripts outbound;
using ultracompare compare file to Sunday production run (10/18).</t>
  </si>
  <si>
    <t>Run Metpay Census outbound interface;
using ultracompare compare file to Sunday production run (10/18).</t>
  </si>
  <si>
    <t>LL Bank details (this is a daily extract)</t>
  </si>
  <si>
    <t>Student Bio Feed (MITSIS)</t>
  </si>
  <si>
    <t>Alan M.</t>
  </si>
  <si>
    <t>Grad Appointment Inbound (this is a daily feed)</t>
  </si>
  <si>
    <t>Additional Payroll Interface Activities (before planned monthly run)</t>
  </si>
  <si>
    <t>Run LL time audit (10/26/2009) - weekly</t>
  </si>
  <si>
    <t>Run LL HR/Payroll audit files (10/26/2009) - weekly</t>
  </si>
  <si>
    <t>Run Kronos Feed and compare IT2001/2002 records with change date of (date file was executed, changed by whomever ran the file) or time eval results.
(10/26/2009) - weekly</t>
  </si>
  <si>
    <t>Copy production archived files to Datafiles folder area.</t>
  </si>
  <si>
    <t>Create Datafiles sub-folders for feedloads and comparisons (prod &amp; test)</t>
  </si>
  <si>
    <t>Student Bio Feed</t>
  </si>
  <si>
    <t>Grad Appointment feed</t>
  </si>
  <si>
    <t>LL Feeds - have Wai-ming copy files to test environment's sapin directory</t>
  </si>
  <si>
    <t>hr/eds_hr</t>
  </si>
  <si>
    <t>hr/bcbs</t>
  </si>
  <si>
    <t>hr/delta</t>
  </si>
  <si>
    <t>hr/tufts</t>
  </si>
  <si>
    <t>hr/vision</t>
  </si>
  <si>
    <t>py/fsa_census</t>
  </si>
  <si>
    <t>py/fsa_enroll</t>
  </si>
  <si>
    <t>hr/metpcensus</t>
  </si>
  <si>
    <t>hr/hird</t>
  </si>
  <si>
    <t>zhr_fidelity</t>
  </si>
  <si>
    <t>Two steps: HRBEN0052 &amp; program ZHR_BENEFIT_IDOC_CLEANUP</t>
  </si>
  <si>
    <t>ZHRESIFEED</t>
  </si>
  <si>
    <t>ZPYIO_FSA_CENSUS</t>
  </si>
  <si>
    <t>Run FSA Census outbound interface
using Ultracompare compare file to Sunday production run (10/18).</t>
  </si>
  <si>
    <t>ZPYIO_FSA_ENROLLMENT</t>
  </si>
  <si>
    <t>Run Crosby Outbound terminations;
using ultracompare compare files to Sunday production runs (10/18).</t>
  </si>
  <si>
    <t>ZHRCSB02</t>
  </si>
  <si>
    <t>ZHRCSB03</t>
  </si>
  <si>
    <t xml:space="preserve">hr/crosby; </t>
  </si>
  <si>
    <t>hr/crosby_new</t>
  </si>
  <si>
    <t>hr/crosby_dep</t>
  </si>
  <si>
    <t>ZHR_OUTBOUND_HIRD_DATA</t>
  </si>
  <si>
    <t>ZPY_METPAY_CENSUS_DATA</t>
  </si>
  <si>
    <t>py/mitsis_tim</t>
  </si>
  <si>
    <t>py/ll_sal_dst</t>
  </si>
  <si>
    <t>py/ll_leave</t>
  </si>
  <si>
    <t>py/facil_leav</t>
  </si>
  <si>
    <t>py/fsa_dep</t>
  </si>
  <si>
    <t>py/fid_cntrib</t>
  </si>
  <si>
    <t>py/ll_bank</t>
  </si>
  <si>
    <t>zpy_ll_bank_detail</t>
  </si>
  <si>
    <t>hr/mitsis_dem</t>
  </si>
  <si>
    <t>ZMITSIS</t>
  </si>
  <si>
    <t>py/gradaid</t>
  </si>
  <si>
    <t>ZPY_LOAD_MITSIS_GRAD</t>
  </si>
  <si>
    <t>ZHRALE, ZHRALELOG</t>
  </si>
  <si>
    <t>n/a</t>
  </si>
  <si>
    <t>ZPYII_FID_PCT</t>
  </si>
  <si>
    <t>py/fid_pct</t>
  </si>
  <si>
    <t>ZPYII_DED</t>
  </si>
  <si>
    <t>py/tech_cash</t>
  </si>
  <si>
    <t>ZPY_METPAY_IN</t>
  </si>
  <si>
    <t>py/metp-ded</t>
  </si>
  <si>
    <t>py/eds_cntrib</t>
  </si>
  <si>
    <t>ZPYIO_EDS_CNTRIB</t>
  </si>
  <si>
    <t xml:space="preserve">ZPYIO_FSA_CONTRIB  </t>
  </si>
  <si>
    <t xml:space="preserve"> ZPYIO_FSA_CONTRIB </t>
  </si>
  <si>
    <t>py/tiaa_cref</t>
  </si>
  <si>
    <t>ZPYIO_TIAA_CREF</t>
  </si>
  <si>
    <t>ZPYIO_HANCOCK</t>
  </si>
  <si>
    <t>py/hancock</t>
  </si>
  <si>
    <t>py/cu</t>
  </si>
  <si>
    <t>ZPYIO_CU_UNION</t>
  </si>
  <si>
    <t xml:space="preserve"> ZPYIO_ LL_SAL_DST </t>
  </si>
  <si>
    <t>ZHRALE</t>
  </si>
  <si>
    <t>ZPYII_LL_AUDT_TM</t>
  </si>
  <si>
    <t>py/ll_audt_tm</t>
  </si>
  <si>
    <t>py/ll_audt_py</t>
  </si>
  <si>
    <t>ZHRALF02</t>
  </si>
  <si>
    <t>ZHR_INBOUND_TIME</t>
  </si>
  <si>
    <t>py/facil_time</t>
  </si>
  <si>
    <t>py/parking</t>
  </si>
  <si>
    <t>py/t_pass</t>
  </si>
  <si>
    <t>zpyii _hancock</t>
  </si>
  <si>
    <t>py/mass_sqe</t>
  </si>
  <si>
    <t>py/mass_hlth</t>
  </si>
  <si>
    <t>ZPY_STATE_QTR</t>
  </si>
  <si>
    <t>Timesheet file to MITSIS (combined w/ Grad Student Gross Pay)
using ultracompare compare files to Wed production runs (10/21)</t>
  </si>
  <si>
    <t>LL salary distribution weekly gross pay
using ultracompare compare files to Wed production runs (10/21)</t>
  </si>
  <si>
    <t>LL non-exempt leave accruals (this is a daily interface)
using ultracompare compare files to Wed production runs (10/21)</t>
  </si>
  <si>
    <t>FSA (Crosby). Compare results to production file
using ultracompare compare files to Wed production runs (10/21)</t>
  </si>
  <si>
    <t>Weekly Fidelity Percent Inbound;
use Friday file (10/23); compare reports to prod reports; spot-check the loaded data</t>
  </si>
  <si>
    <t>Weekly Tech Cash Inbound;
use Friday file (10/23).; compare reports to prod reports; spot-check the loaded data</t>
  </si>
  <si>
    <t>Metpay Home/Auto inbound; compare reports to prod reports; spot-check the loaded data</t>
  </si>
  <si>
    <t>Desiree R.</t>
  </si>
  <si>
    <t>Lavanya G.</t>
  </si>
  <si>
    <t>Gregg M.</t>
  </si>
  <si>
    <t>Cycle 1: month</t>
  </si>
  <si>
    <t>Cycle 2: month</t>
  </si>
  <si>
    <t>Cycle 3: month</t>
  </si>
  <si>
    <t>hr/crosby</t>
  </si>
  <si>
    <t>Files Copied</t>
  </si>
  <si>
    <t>Archive Directory</t>
  </si>
  <si>
    <t># of Files</t>
  </si>
  <si>
    <t>Prep files ready?</t>
  </si>
  <si>
    <t>Yes</t>
  </si>
  <si>
    <t>ASR will use this period for its weekly test.</t>
  </si>
  <si>
    <t>ASR will use this period for its monthly test.</t>
  </si>
  <si>
    <t>State Quarterly - outbound report - quarterly;
(use 10/01 file)</t>
  </si>
  <si>
    <t>hr/fid_hr</t>
  </si>
  <si>
    <t>requested</t>
  </si>
  <si>
    <t>-</t>
  </si>
  <si>
    <t>TIAA-CREF (457B) contributions (10/28 File)</t>
  </si>
  <si>
    <t>Load LL Time Files (10/26/2009) - weekly
IDOC file - need to copy to test system's sapin directory</t>
  </si>
  <si>
    <t xml:space="preserve">Monthly LL Feed (production files from 10/20-25);
IDOC files needed - decrypt and copy to test system's sapin directory </t>
  </si>
  <si>
    <t>MIT Holiday</t>
  </si>
  <si>
    <t>DW extract of HR/Pay data</t>
  </si>
  <si>
    <t>Multiple</t>
  </si>
  <si>
    <t>Elena</t>
  </si>
  <si>
    <t>Tpass Standard Internal deductions - monthly;
(use 11/16 file if available or use 10/16 file &amp; edit date to a Nov date)</t>
  </si>
  <si>
    <t>Long Term Care (John Hancock) - monthly;
(use 11/16 file if available or 10/16 file &amp; edit date to a Nov date)</t>
  </si>
  <si>
    <t>skip</t>
  </si>
  <si>
    <r>
      <t>Service Center/Benefits office enters taxes, deduction &amp; benefits for nine Lincoln new hires/rehires 
(</t>
    </r>
    <r>
      <rPr>
        <b/>
        <sz val="9"/>
        <rFont val="Arial"/>
        <family val="2"/>
      </rPr>
      <t>not necessary for 2009</t>
    </r>
    <r>
      <rPr>
        <sz val="9"/>
        <rFont val="Arial"/>
        <family val="2"/>
      </rPr>
      <t>)</t>
    </r>
  </si>
  <si>
    <t>Run Individual Test Cases</t>
  </si>
  <si>
    <t>Cindy D.</t>
  </si>
  <si>
    <t>Emily C.</t>
  </si>
  <si>
    <t>Frank Q.</t>
  </si>
  <si>
    <t>Larissa K.</t>
  </si>
  <si>
    <t>Mary D.</t>
  </si>
  <si>
    <t>Run Health Insurance Resposibility Disclosure (HIRD); outbound to Crosby</t>
  </si>
  <si>
    <t>Run FSA Enroll outbound interface (looks at the control record)
using Ultracompare compare file to Sunday production run (10/18).</t>
  </si>
  <si>
    <t>Confirm w/ R3 that Lincoln configuration for EDI is active</t>
  </si>
  <si>
    <t>Verify Feed Registry Archive Control Tables are correct for the environment</t>
  </si>
  <si>
    <t>Re-configure EDI Test Environment to accept files from SH2</t>
  </si>
  <si>
    <t>complete</t>
  </si>
  <si>
    <t>SM30</t>
  </si>
  <si>
    <t>Pension Payroll - Lump Sum Run</t>
  </si>
  <si>
    <t>Pension Payroll - Annuity Run</t>
  </si>
  <si>
    <t>Notes</t>
  </si>
  <si>
    <t>can run w/ DW extracts</t>
  </si>
  <si>
    <t>run before payroll (checks the control record so we want the right period executed)</t>
  </si>
  <si>
    <t>Passed</t>
  </si>
  <si>
    <t>Ties to production.</t>
  </si>
  <si>
    <t>Desiree R./SD</t>
  </si>
  <si>
    <t>Passed
6 variances</t>
  </si>
  <si>
    <t xml:space="preserve">Passed </t>
  </si>
  <si>
    <t>equal to production.</t>
  </si>
  <si>
    <t>97% exact match</t>
  </si>
  <si>
    <t>exact match</t>
  </si>
  <si>
    <t>LK/SD</t>
  </si>
  <si>
    <t>few differences</t>
  </si>
  <si>
    <t>Eric will review</t>
  </si>
  <si>
    <t>PS1 Output records</t>
  </si>
  <si>
    <t>200+</t>
  </si>
  <si>
    <t>SH2 Output records</t>
  </si>
  <si>
    <t>No. of files matched</t>
  </si>
  <si>
    <t>Variances</t>
  </si>
  <si>
    <t>Percent matched</t>
  </si>
  <si>
    <t>No</t>
  </si>
  <si>
    <t>1 record locked</t>
  </si>
  <si>
    <t>Parking Standard Internal deductions - monthly 
copy to test system's sapin directory
(Use 11/16 file if available)</t>
  </si>
  <si>
    <t xml:space="preserve">LL will review (ccassidy)
</t>
  </si>
  <si>
    <t>Validated by Colleen
Passed</t>
  </si>
  <si>
    <t>equals production</t>
  </si>
  <si>
    <t>YTD taxable earning differences on monthly, missing 1 pay week for weekly.  Monthly reconciled as 250 gross pay, 50 401K catup, 6 other pretax ded's</t>
  </si>
  <si>
    <t>Per Eric Ngo -
The logical system is RC2CLNT400.</t>
  </si>
  <si>
    <t>Benefits outbound: BCBS
using ultracompare compare file to Sunday production run (10/18).  Run for dates 10/18 - 100 days thru 10/18 + 45.  In IDOC Cleanup allow retro 40 days.</t>
  </si>
  <si>
    <t>Benefits outbound: Delta
using ultracompare compare file to Sunday production run (10/18).    Run for dates 10/18 - 100 days thru 10/18 + 45.  In IDOC Cleanup allow retro 40 days.</t>
  </si>
  <si>
    <t>Benefits outbound: Tufts
using ultracompare compare file to Sunday production run (10/18).    Run for dates 10/18 - 100 days thru 10/18 + 45.  In IDOC Cleanup allow retro 40 days.</t>
  </si>
  <si>
    <t>Benefits outbound: Vision
using ultracompare compare file to Sunday production run (10/18).  Run for dates 10/18 - 100 days thru 10/18 + 45.  There is currently no retro limit in IDOC Cleanup.</t>
  </si>
  <si>
    <t>51 401K catch up
100 gross pay</t>
  </si>
  <si>
    <t>10 days of keying different, mostly address/email addresses</t>
  </si>
  <si>
    <t>Overstated because there are more ssn's entered on new employees hired in Sep</t>
  </si>
  <si>
    <t>se38 ZPY_MASS_HEALTH</t>
  </si>
  <si>
    <t>33 pernrs</t>
  </si>
  <si>
    <t>SH2 tally includes non-active</t>
  </si>
  <si>
    <t>MA Health - outbound report - quarterly; Reports 3rd qtr YTD MA /701, excludes RDBP, EL and includes only EmpStat = 3.  Use mass health variant, chg to 3rd qtr for current yr
(use 10/01 file)</t>
  </si>
  <si>
    <t>Credit Union contributions Run for dates from PS1's last run email thru end of monthly payrun</t>
  </si>
  <si>
    <t>EDS HR Outbound 10/28 File)  Run from start date/time as ran in production from 10/28</t>
  </si>
  <si>
    <t>differences are explainable.  weekly payroll is missing the last payroll deductions.  All but 9 have been explained as chg ded amt or DDTKN</t>
  </si>
  <si>
    <t>EDS contributions outbound - monthly  Include both weekly and monthly</t>
  </si>
  <si>
    <t>Run Crosby Outbound new entrants for the prior month (Sep);
using ultracompare compare files to Sunday production runs (10/1).</t>
  </si>
  <si>
    <t>Run Crosby Outbound dependents aging out; based on file created 10/1 for November ageoffs
using ultracompare compare files to production runs (10/1).</t>
  </si>
  <si>
    <t>can run w/ DW extracts,  Orig run 10/18; chgs made 10/19</t>
  </si>
  <si>
    <t>14 retros
6 voids
4 misc other</t>
  </si>
  <si>
    <t>(After Monthly Payroll Payroll Execution) 
Outbound Interfaces (Comparisons to production files)</t>
  </si>
  <si>
    <t>can run w/ DW extracts  DOH different on retirees.  RT 1079780 Bug in PS1 too.</t>
  </si>
  <si>
    <t>Fidelity pension file (weekly 401 pension contributions)   Use ZW Automatic variant, change start date/time to when PR ran, uncheck test for file to go to AS
using ultracompare compare files to Wed production runs (10/21)</t>
  </si>
  <si>
    <t>Fidelity contributions outbound - monthly  Use ZM Automatic variant, change start date/time to when PR ran, uncheck test for file to go to AS</t>
  </si>
  <si>
    <t>Add more aliases (Laurie/Leslie) so HR Payroll support team can view payroll results</t>
  </si>
  <si>
    <t>Suggestions for next year</t>
  </si>
  <si>
    <t>Run Mass Health Report and Sate Quarterly Earning Report earlier in list of programs since the data is from the prior quarter</t>
  </si>
  <si>
    <t>FSA  contributions outbound - monthly Use monthly variant, change start date/time to before payroll run, check test, enter handliing rule 001</t>
  </si>
  <si>
    <t>Run LL gross pay file for weekly outbound for payweek 44, Compare the output to pay week 44.</t>
  </si>
</sst>
</file>

<file path=xl/styles.xml><?xml version="1.0" encoding="utf-8"?>
<styleSheet xmlns="http://schemas.openxmlformats.org/spreadsheetml/2006/main">
  <fonts count="20">
    <font>
      <sz val="10"/>
      <name val="Arial"/>
    </font>
    <font>
      <sz val="10"/>
      <name val="Arial"/>
    </font>
    <font>
      <sz val="9"/>
      <name val="Arial"/>
      <family val="2"/>
    </font>
    <font>
      <b/>
      <sz val="9"/>
      <name val="Arial"/>
      <family val="2"/>
    </font>
    <font>
      <sz val="8"/>
      <name val="Arial"/>
    </font>
    <font>
      <u/>
      <sz val="11"/>
      <name val="Arial Narrow"/>
      <family val="2"/>
    </font>
    <font>
      <sz val="11"/>
      <name val="Arial Narrow"/>
      <family val="2"/>
    </font>
    <font>
      <sz val="12"/>
      <name val="Arial"/>
      <family val="2"/>
    </font>
    <font>
      <b/>
      <i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10"/>
      <color indexed="10"/>
      <name val="Arial"/>
      <family val="2"/>
    </font>
    <font>
      <sz val="11"/>
      <color indexed="8"/>
      <name val="Arial Narrow"/>
      <family val="2"/>
    </font>
    <font>
      <sz val="10"/>
      <color indexed="12"/>
      <name val="Arial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Arial Narrow"/>
      <family val="2"/>
    </font>
    <font>
      <sz val="11"/>
      <color rgb="FF000000"/>
      <name val="Arial Narrow"/>
      <family val="2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5">
    <xf numFmtId="0" fontId="0" fillId="0" borderId="0" xfId="0"/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5" fillId="0" borderId="1" xfId="0" applyFont="1" applyBorder="1" applyAlignment="1">
      <alignment wrapText="1"/>
    </xf>
    <xf numFmtId="0" fontId="5" fillId="0" borderId="1" xfId="0" applyFont="1" applyBorder="1"/>
    <xf numFmtId="0" fontId="6" fillId="0" borderId="0" xfId="0" applyFont="1"/>
    <xf numFmtId="0" fontId="6" fillId="0" borderId="1" xfId="0" applyFont="1" applyBorder="1" applyAlignment="1">
      <alignment wrapText="1"/>
    </xf>
    <xf numFmtId="0" fontId="6" fillId="0" borderId="1" xfId="0" applyFont="1" applyBorder="1"/>
    <xf numFmtId="14" fontId="6" fillId="0" borderId="1" xfId="0" applyNumberFormat="1" applyFont="1" applyBorder="1" applyAlignment="1">
      <alignment vertical="top" wrapText="1"/>
    </xf>
    <xf numFmtId="0" fontId="6" fillId="0" borderId="0" xfId="0" applyFont="1" applyAlignment="1">
      <alignment wrapText="1"/>
    </xf>
    <xf numFmtId="14" fontId="6" fillId="0" borderId="1" xfId="0" applyNumberFormat="1" applyFont="1" applyBorder="1"/>
    <xf numFmtId="0" fontId="8" fillId="0" borderId="1" xfId="0" applyFont="1" applyBorder="1" applyAlignment="1">
      <alignment vertical="top" wrapText="1"/>
    </xf>
    <xf numFmtId="0" fontId="9" fillId="2" borderId="1" xfId="0" applyFont="1" applyFill="1" applyBorder="1" applyAlignment="1">
      <alignment vertical="top" wrapText="1"/>
    </xf>
    <xf numFmtId="14" fontId="0" fillId="0" borderId="1" xfId="0" applyNumberFormat="1" applyBorder="1"/>
    <xf numFmtId="0" fontId="6" fillId="0" borderId="0" xfId="0" applyFont="1" applyBorder="1" applyAlignment="1">
      <alignment wrapText="1"/>
    </xf>
    <xf numFmtId="0" fontId="11" fillId="0" borderId="0" xfId="0" applyFont="1"/>
    <xf numFmtId="0" fontId="1" fillId="0" borderId="0" xfId="0" applyFont="1"/>
    <xf numFmtId="0" fontId="0" fillId="0" borderId="0" xfId="0" applyAlignment="1">
      <alignment horizontal="left" indent="1"/>
    </xf>
    <xf numFmtId="0" fontId="6" fillId="0" borderId="1" xfId="0" applyFont="1" applyFill="1" applyBorder="1" applyAlignment="1">
      <alignment horizontal="left" wrapText="1"/>
    </xf>
    <xf numFmtId="0" fontId="7" fillId="2" borderId="1" xfId="0" applyFont="1" applyFill="1" applyBorder="1" applyAlignment="1">
      <alignment vertical="top" wrapText="1"/>
    </xf>
    <xf numFmtId="0" fontId="9" fillId="3" borderId="1" xfId="0" applyFont="1" applyFill="1" applyBorder="1" applyAlignment="1">
      <alignment vertical="top" wrapText="1"/>
    </xf>
    <xf numFmtId="14" fontId="10" fillId="2" borderId="1" xfId="0" applyNumberFormat="1" applyFont="1" applyFill="1" applyBorder="1" applyAlignment="1">
      <alignment vertical="top" wrapText="1"/>
    </xf>
    <xf numFmtId="0" fontId="10" fillId="2" borderId="1" xfId="0" applyFont="1" applyFill="1" applyBorder="1" applyAlignment="1">
      <alignment vertical="top" wrapText="1"/>
    </xf>
    <xf numFmtId="14" fontId="6" fillId="0" borderId="1" xfId="0" applyNumberFormat="1" applyFont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6" fillId="4" borderId="1" xfId="0" applyFont="1" applyFill="1" applyBorder="1" applyAlignment="1">
      <alignment wrapText="1"/>
    </xf>
    <xf numFmtId="0" fontId="6" fillId="0" borderId="0" xfId="0" applyFont="1" applyFill="1"/>
    <xf numFmtId="0" fontId="2" fillId="4" borderId="1" xfId="0" applyFont="1" applyFill="1" applyBorder="1" applyAlignment="1">
      <alignment vertical="top" wrapText="1"/>
    </xf>
    <xf numFmtId="0" fontId="2" fillId="4" borderId="1" xfId="0" applyFont="1" applyFill="1" applyBorder="1" applyAlignment="1">
      <alignment horizontal="left" vertical="top" wrapText="1"/>
    </xf>
    <xf numFmtId="0" fontId="10" fillId="0" borderId="0" xfId="0" applyFont="1"/>
    <xf numFmtId="0" fontId="14" fillId="0" borderId="0" xfId="0" applyFont="1"/>
    <xf numFmtId="0" fontId="12" fillId="0" borderId="0" xfId="0" applyFont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left" indent="1"/>
    </xf>
    <xf numFmtId="0" fontId="15" fillId="5" borderId="0" xfId="0" applyFont="1" applyFill="1" applyAlignment="1">
      <alignment wrapText="1"/>
    </xf>
    <xf numFmtId="0" fontId="15" fillId="4" borderId="0" xfId="0" applyFont="1" applyFill="1" applyAlignment="1">
      <alignment wrapText="1"/>
    </xf>
    <xf numFmtId="0" fontId="16" fillId="2" borderId="1" xfId="0" applyFont="1" applyFill="1" applyBorder="1" applyAlignment="1">
      <alignment vertical="top" wrapText="1"/>
    </xf>
    <xf numFmtId="0" fontId="17" fillId="0" borderId="0" xfId="0" applyFont="1" applyAlignment="1">
      <alignment wrapText="1"/>
    </xf>
    <xf numFmtId="0" fontId="9" fillId="3" borderId="1" xfId="0" applyFont="1" applyFill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4" borderId="1" xfId="0" applyFont="1" applyFill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4" borderId="1" xfId="0" applyFont="1" applyFill="1" applyBorder="1" applyAlignment="1">
      <alignment vertical="top" wrapText="1"/>
    </xf>
    <xf numFmtId="14" fontId="6" fillId="0" borderId="1" xfId="0" applyNumberFormat="1" applyFont="1" applyFill="1" applyBorder="1"/>
    <xf numFmtId="0" fontId="18" fillId="0" borderId="0" xfId="0" applyFont="1"/>
    <xf numFmtId="0" fontId="6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4" borderId="1" xfId="0" applyFont="1" applyFill="1" applyBorder="1" applyAlignment="1">
      <alignment vertical="top" wrapText="1"/>
    </xf>
    <xf numFmtId="0" fontId="0" fillId="6" borderId="0" xfId="0" applyFill="1"/>
    <xf numFmtId="14" fontId="0" fillId="6" borderId="0" xfId="0" applyNumberFormat="1" applyFill="1"/>
    <xf numFmtId="0" fontId="0" fillId="7" borderId="0" xfId="0" applyFill="1"/>
    <xf numFmtId="0" fontId="2" fillId="4" borderId="1" xfId="0" applyFont="1" applyFill="1" applyBorder="1" applyAlignment="1">
      <alignment vertical="top" wrapText="1"/>
    </xf>
    <xf numFmtId="14" fontId="6" fillId="0" borderId="1" xfId="0" applyNumberFormat="1" applyFont="1" applyBorder="1" applyAlignment="1">
      <alignment horizontal="center" vertical="top" wrapText="1"/>
    </xf>
    <xf numFmtId="14" fontId="6" fillId="0" borderId="0" xfId="0" applyNumberFormat="1" applyFont="1" applyBorder="1"/>
    <xf numFmtId="0" fontId="5" fillId="0" borderId="2" xfId="0" applyFont="1" applyBorder="1" applyAlignment="1">
      <alignment wrapText="1"/>
    </xf>
    <xf numFmtId="0" fontId="6" fillId="5" borderId="2" xfId="0" applyFont="1" applyFill="1" applyBorder="1" applyAlignment="1">
      <alignment wrapText="1"/>
    </xf>
    <xf numFmtId="0" fontId="6" fillId="0" borderId="2" xfId="0" applyFont="1" applyBorder="1" applyAlignment="1">
      <alignment wrapText="1"/>
    </xf>
    <xf numFmtId="0" fontId="9" fillId="3" borderId="2" xfId="0" applyFont="1" applyFill="1" applyBorder="1" applyAlignment="1">
      <alignment vertical="top" wrapText="1"/>
    </xf>
    <xf numFmtId="0" fontId="16" fillId="5" borderId="2" xfId="0" applyFont="1" applyFill="1" applyBorder="1" applyAlignment="1">
      <alignment vertical="top" wrapText="1"/>
    </xf>
    <xf numFmtId="0" fontId="0" fillId="7" borderId="1" xfId="0" applyFill="1" applyBorder="1"/>
    <xf numFmtId="0" fontId="0" fillId="0" borderId="1" xfId="0" applyBorder="1"/>
    <xf numFmtId="0" fontId="6" fillId="0" borderId="1" xfId="0" applyFont="1" applyFill="1" applyBorder="1"/>
    <xf numFmtId="0" fontId="13" fillId="8" borderId="2" xfId="0" applyFont="1" applyFill="1" applyBorder="1" applyAlignment="1">
      <alignment wrapText="1"/>
    </xf>
    <xf numFmtId="3" fontId="19" fillId="0" borderId="0" xfId="0" applyNumberFormat="1" applyFont="1"/>
    <xf numFmtId="0" fontId="6" fillId="5" borderId="1" xfId="0" applyFont="1" applyFill="1" applyBorder="1"/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2" fontId="6" fillId="0" borderId="1" xfId="0" applyNumberFormat="1" applyFont="1" applyBorder="1" applyAlignment="1">
      <alignment wrapText="1"/>
    </xf>
    <xf numFmtId="2" fontId="6" fillId="0" borderId="1" xfId="0" applyNumberFormat="1" applyFont="1" applyBorder="1"/>
    <xf numFmtId="2" fontId="0" fillId="7" borderId="1" xfId="0" applyNumberFormat="1" applyFill="1" applyBorder="1"/>
    <xf numFmtId="2" fontId="0" fillId="0" borderId="1" xfId="1" applyNumberFormat="1" applyFont="1" applyBorder="1"/>
    <xf numFmtId="2" fontId="6" fillId="0" borderId="1" xfId="0" applyNumberFormat="1" applyFont="1" applyFill="1" applyBorder="1"/>
    <xf numFmtId="0" fontId="9" fillId="3" borderId="1" xfId="0" applyFont="1" applyFill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4" borderId="1" xfId="0" applyFont="1" applyFill="1" applyBorder="1" applyAlignment="1">
      <alignment vertical="top" wrapText="1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3"/>
  <sheetViews>
    <sheetView workbookViewId="0">
      <selection activeCell="B26" sqref="B26"/>
    </sheetView>
  </sheetViews>
  <sheetFormatPr defaultRowHeight="13.2"/>
  <cols>
    <col min="1" max="1" width="4.5546875" customWidth="1"/>
    <col min="2" max="2" width="68.33203125" bestFit="1" customWidth="1"/>
    <col min="8" max="8" width="27.5546875" customWidth="1"/>
    <col min="9" max="9" width="27.33203125" customWidth="1"/>
    <col min="10" max="10" width="14.33203125" customWidth="1"/>
  </cols>
  <sheetData>
    <row r="1" spans="1:3">
      <c r="A1" t="s">
        <v>14</v>
      </c>
    </row>
    <row r="2" spans="1:3">
      <c r="B2" s="29" t="s">
        <v>59</v>
      </c>
    </row>
    <row r="3" spans="1:3">
      <c r="B3" s="29" t="s">
        <v>60</v>
      </c>
    </row>
    <row r="5" spans="1:3">
      <c r="A5" t="s">
        <v>15</v>
      </c>
    </row>
    <row r="6" spans="1:3">
      <c r="B6" s="29" t="s">
        <v>61</v>
      </c>
    </row>
    <row r="7" spans="1:3">
      <c r="B7" s="29" t="s">
        <v>62</v>
      </c>
    </row>
    <row r="9" spans="1:3">
      <c r="A9" t="s">
        <v>25</v>
      </c>
    </row>
    <row r="10" spans="1:3">
      <c r="B10" s="29" t="s">
        <v>92</v>
      </c>
    </row>
    <row r="11" spans="1:3">
      <c r="B11" t="s">
        <v>91</v>
      </c>
      <c r="C11" s="29"/>
    </row>
    <row r="12" spans="1:3">
      <c r="B12" s="29" t="s">
        <v>89</v>
      </c>
    </row>
    <row r="13" spans="1:3">
      <c r="B13" t="s">
        <v>90</v>
      </c>
      <c r="C13" s="29"/>
    </row>
    <row r="15" spans="1:3">
      <c r="A15" t="s">
        <v>94</v>
      </c>
    </row>
    <row r="16" spans="1:3">
      <c r="B16" t="s">
        <v>13</v>
      </c>
    </row>
    <row r="17" spans="1:3">
      <c r="B17" s="29" t="s">
        <v>63</v>
      </c>
    </row>
    <row r="18" spans="1:3">
      <c r="B18" s="29" t="s">
        <v>64</v>
      </c>
    </row>
    <row r="19" spans="1:3">
      <c r="B19" s="29" t="s">
        <v>93</v>
      </c>
    </row>
    <row r="21" spans="1:3">
      <c r="A21" s="29" t="s">
        <v>65</v>
      </c>
    </row>
    <row r="22" spans="1:3">
      <c r="B22" s="29" t="s">
        <v>79</v>
      </c>
    </row>
    <row r="23" spans="1:3">
      <c r="B23" s="30" t="s">
        <v>66</v>
      </c>
    </row>
    <row r="24" spans="1:3">
      <c r="B24" s="31" t="s">
        <v>67</v>
      </c>
    </row>
    <row r="25" spans="1:3">
      <c r="B25" s="29" t="s">
        <v>68</v>
      </c>
    </row>
    <row r="26" spans="1:3">
      <c r="B26" s="29" t="s">
        <v>69</v>
      </c>
    </row>
    <row r="27" spans="1:3">
      <c r="B27" s="29"/>
    </row>
    <row r="28" spans="1:3" ht="12" customHeight="1">
      <c r="A28" t="s">
        <v>95</v>
      </c>
    </row>
    <row r="29" spans="1:3">
      <c r="B29" s="32" t="s">
        <v>96</v>
      </c>
    </row>
    <row r="30" spans="1:3">
      <c r="B30" s="29" t="s">
        <v>75</v>
      </c>
    </row>
    <row r="31" spans="1:3">
      <c r="B31" s="33" t="s">
        <v>70</v>
      </c>
    </row>
    <row r="32" spans="1:3">
      <c r="B32" s="17" t="s">
        <v>26</v>
      </c>
      <c r="C32" s="29" t="s">
        <v>71</v>
      </c>
    </row>
    <row r="33" spans="1:5">
      <c r="B33" s="33" t="s">
        <v>72</v>
      </c>
    </row>
    <row r="34" spans="1:5">
      <c r="B34" s="17" t="s">
        <v>26</v>
      </c>
      <c r="C34" s="29" t="s">
        <v>71</v>
      </c>
    </row>
    <row r="35" spans="1:5">
      <c r="B35" s="33" t="s">
        <v>73</v>
      </c>
      <c r="C35" t="s">
        <v>200</v>
      </c>
    </row>
    <row r="36" spans="1:5">
      <c r="B36" s="29" t="s">
        <v>76</v>
      </c>
      <c r="C36" s="29"/>
    </row>
    <row r="37" spans="1:5">
      <c r="B37" s="33" t="s">
        <v>191</v>
      </c>
      <c r="C37" s="29" t="s">
        <v>74</v>
      </c>
      <c r="D37">
        <v>2009</v>
      </c>
      <c r="E37" t="s">
        <v>201</v>
      </c>
    </row>
    <row r="38" spans="1:5">
      <c r="B38" s="33" t="s">
        <v>192</v>
      </c>
      <c r="C38" s="29" t="s">
        <v>77</v>
      </c>
      <c r="D38">
        <v>2009</v>
      </c>
    </row>
    <row r="39" spans="1:5">
      <c r="B39" s="33" t="s">
        <v>193</v>
      </c>
      <c r="C39" s="29" t="s">
        <v>24</v>
      </c>
      <c r="D39">
        <v>2010</v>
      </c>
    </row>
    <row r="40" spans="1:5">
      <c r="B40" s="29" t="s">
        <v>78</v>
      </c>
      <c r="C40" s="29" t="s">
        <v>150</v>
      </c>
    </row>
    <row r="41" spans="1:5">
      <c r="C41" s="29"/>
    </row>
    <row r="43" spans="1:5">
      <c r="A43" t="s">
        <v>28</v>
      </c>
    </row>
  </sheetData>
  <phoneticPr fontId="4" type="noConversion"/>
  <pageMargins left="0.75" right="0.75" top="1" bottom="1" header="0.25" footer="0.5"/>
  <pageSetup orientation="portrait" r:id="rId1"/>
  <headerFooter alignWithMargins="0">
    <oddHeader>&amp;CSupport Pack Application
System Integration 
Test Schedule
Overview and Assumptions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00"/>
  <sheetViews>
    <sheetView tabSelected="1" workbookViewId="0">
      <pane xSplit="1" ySplit="1" topLeftCell="B73" activePane="bottomRight" state="frozen"/>
      <selection pane="topRight" activeCell="B1" sqref="B1"/>
      <selection pane="bottomLeft" activeCell="A2" sqref="A2"/>
      <selection pane="bottomRight" activeCell="A82" sqref="A82"/>
    </sheetView>
  </sheetViews>
  <sheetFormatPr defaultColWidth="9.109375" defaultRowHeight="13.8"/>
  <cols>
    <col min="1" max="1" width="48.44140625" style="9" customWidth="1"/>
    <col min="2" max="2" width="17.6640625" style="9" customWidth="1"/>
    <col min="3" max="3" width="15.6640625" style="9" customWidth="1"/>
    <col min="4" max="4" width="10.109375" style="5" customWidth="1"/>
    <col min="5" max="5" width="9.88671875" style="5" customWidth="1"/>
    <col min="6" max="6" width="9.5546875" style="14" customWidth="1"/>
    <col min="7" max="7" width="10.109375" style="9" customWidth="1"/>
    <col min="8" max="8" width="7.88671875" style="7" customWidth="1"/>
    <col min="9" max="9" width="19.33203125" style="7" bestFit="1" customWidth="1"/>
    <col min="10" max="10" width="8.109375" style="7" customWidth="1"/>
    <col min="11" max="11" width="8" style="7" customWidth="1"/>
    <col min="12" max="12" width="6.88671875" style="7" customWidth="1"/>
    <col min="13" max="13" width="9" style="7" customWidth="1"/>
    <col min="14" max="14" width="10" style="68" bestFit="1" customWidth="1"/>
    <col min="15" max="16384" width="9.109375" style="5"/>
  </cols>
  <sheetData>
    <row r="1" spans="1:14" ht="41.4">
      <c r="A1" s="3" t="s">
        <v>0</v>
      </c>
      <c r="B1" s="3" t="s">
        <v>1</v>
      </c>
      <c r="C1" s="3" t="s">
        <v>97</v>
      </c>
      <c r="D1" s="4" t="s">
        <v>16</v>
      </c>
      <c r="E1" s="4" t="s">
        <v>17</v>
      </c>
      <c r="F1" s="3" t="s">
        <v>18</v>
      </c>
      <c r="G1" s="54" t="s">
        <v>19</v>
      </c>
      <c r="H1" s="6" t="s">
        <v>198</v>
      </c>
      <c r="I1" s="7" t="s">
        <v>232</v>
      </c>
      <c r="J1" s="6" t="s">
        <v>249</v>
      </c>
      <c r="K1" s="6" t="s">
        <v>246</v>
      </c>
      <c r="L1" s="6" t="s">
        <v>248</v>
      </c>
      <c r="M1" s="6" t="s">
        <v>250</v>
      </c>
      <c r="N1" s="67" t="s">
        <v>251</v>
      </c>
    </row>
    <row r="2" spans="1:14" ht="27.6">
      <c r="A2" s="6" t="s">
        <v>226</v>
      </c>
      <c r="B2" s="6" t="s">
        <v>229</v>
      </c>
      <c r="C2" s="6" t="s">
        <v>150</v>
      </c>
      <c r="D2" s="10">
        <v>40127</v>
      </c>
      <c r="E2" s="10">
        <v>40127</v>
      </c>
      <c r="F2" s="6" t="s">
        <v>56</v>
      </c>
      <c r="G2" s="55" t="s">
        <v>228</v>
      </c>
      <c r="H2" s="6" t="s">
        <v>150</v>
      </c>
    </row>
    <row r="3" spans="1:14">
      <c r="A3" s="6" t="s">
        <v>227</v>
      </c>
      <c r="B3" s="6"/>
      <c r="C3" s="6" t="s">
        <v>150</v>
      </c>
      <c r="D3" s="10">
        <v>40127</v>
      </c>
      <c r="E3" s="10">
        <v>40127</v>
      </c>
      <c r="F3" s="6" t="s">
        <v>43</v>
      </c>
      <c r="G3" s="55" t="s">
        <v>228</v>
      </c>
      <c r="H3" s="6" t="s">
        <v>150</v>
      </c>
    </row>
    <row r="4" spans="1:14" ht="41.4">
      <c r="A4" s="6" t="s">
        <v>225</v>
      </c>
      <c r="B4" s="6"/>
      <c r="C4" s="6" t="s">
        <v>150</v>
      </c>
      <c r="D4" s="10">
        <v>40127</v>
      </c>
      <c r="E4" s="10">
        <v>40127</v>
      </c>
      <c r="F4" s="6" t="s">
        <v>43</v>
      </c>
      <c r="G4" s="55" t="s">
        <v>228</v>
      </c>
      <c r="H4" s="6" t="s">
        <v>150</v>
      </c>
      <c r="I4" s="6" t="s">
        <v>259</v>
      </c>
    </row>
    <row r="5" spans="1:14">
      <c r="A5" s="6" t="s">
        <v>210</v>
      </c>
      <c r="B5" s="6" t="s">
        <v>211</v>
      </c>
      <c r="C5" s="6" t="s">
        <v>150</v>
      </c>
      <c r="D5" s="10">
        <v>40127</v>
      </c>
      <c r="E5" s="10">
        <v>40127</v>
      </c>
      <c r="F5" s="6" t="s">
        <v>212</v>
      </c>
      <c r="G5" s="55" t="s">
        <v>228</v>
      </c>
      <c r="H5" s="6" t="s">
        <v>150</v>
      </c>
    </row>
    <row r="6" spans="1:14" ht="55.2">
      <c r="A6" s="18" t="s">
        <v>127</v>
      </c>
      <c r="B6" s="24" t="s">
        <v>126</v>
      </c>
      <c r="C6" s="6" t="s">
        <v>119</v>
      </c>
      <c r="D6" s="10">
        <v>40129</v>
      </c>
      <c r="E6" s="10">
        <v>40129</v>
      </c>
      <c r="F6" s="6" t="s">
        <v>188</v>
      </c>
      <c r="G6" s="55" t="s">
        <v>228</v>
      </c>
      <c r="H6" s="7" t="s">
        <v>199</v>
      </c>
      <c r="I6" s="6" t="s">
        <v>234</v>
      </c>
      <c r="J6" s="6"/>
      <c r="K6" s="6">
        <v>2592</v>
      </c>
      <c r="L6" s="7">
        <v>2592</v>
      </c>
      <c r="M6" s="7">
        <v>0</v>
      </c>
      <c r="N6" s="68">
        <v>100</v>
      </c>
    </row>
    <row r="7" spans="1:14" ht="55.2">
      <c r="A7" s="18" t="s">
        <v>224</v>
      </c>
      <c r="B7" s="24" t="s">
        <v>128</v>
      </c>
      <c r="C7" s="6" t="s">
        <v>119</v>
      </c>
      <c r="D7" s="10">
        <v>40129</v>
      </c>
      <c r="E7" s="10">
        <v>40129</v>
      </c>
      <c r="F7" s="6" t="s">
        <v>188</v>
      </c>
      <c r="G7" s="55" t="s">
        <v>228</v>
      </c>
      <c r="H7" s="7" t="s">
        <v>199</v>
      </c>
      <c r="I7" s="6" t="s">
        <v>234</v>
      </c>
      <c r="J7" s="6"/>
      <c r="K7" s="6">
        <v>2928</v>
      </c>
      <c r="L7" s="7">
        <v>2928</v>
      </c>
      <c r="M7" s="7">
        <v>0</v>
      </c>
      <c r="N7" s="68">
        <v>100</v>
      </c>
    </row>
    <row r="8" spans="1:14" ht="18" customHeight="1">
      <c r="A8" s="12" t="s">
        <v>58</v>
      </c>
      <c r="B8" s="19" t="s">
        <v>33</v>
      </c>
      <c r="C8" s="19"/>
      <c r="D8" s="21">
        <v>40129</v>
      </c>
      <c r="E8" s="21">
        <v>40129</v>
      </c>
      <c r="F8" s="22" t="s">
        <v>84</v>
      </c>
      <c r="G8" s="55" t="s">
        <v>228</v>
      </c>
      <c r="H8" s="7" t="s">
        <v>150</v>
      </c>
      <c r="I8" s="7" t="s">
        <v>235</v>
      </c>
    </row>
    <row r="9" spans="1:14" ht="15.6">
      <c r="A9" s="12" t="s">
        <v>230</v>
      </c>
      <c r="B9" s="19"/>
      <c r="C9" s="19"/>
      <c r="D9" s="21">
        <v>40128</v>
      </c>
      <c r="E9" s="21">
        <v>40128</v>
      </c>
      <c r="F9" s="22" t="s">
        <v>48</v>
      </c>
      <c r="G9" s="55" t="s">
        <v>228</v>
      </c>
      <c r="I9" s="7" t="s">
        <v>235</v>
      </c>
    </row>
    <row r="10" spans="1:14" ht="15.6">
      <c r="A10" s="12" t="s">
        <v>231</v>
      </c>
      <c r="B10" s="19"/>
      <c r="C10" s="19"/>
      <c r="D10" s="21">
        <v>40127</v>
      </c>
      <c r="E10" s="21">
        <v>40128</v>
      </c>
      <c r="F10" s="22" t="s">
        <v>48</v>
      </c>
      <c r="G10" s="55" t="s">
        <v>228</v>
      </c>
      <c r="H10" s="7" t="s">
        <v>199</v>
      </c>
    </row>
    <row r="11" spans="1:14" s="50" customFormat="1" ht="13.2">
      <c r="A11" s="48" t="s">
        <v>209</v>
      </c>
      <c r="B11" s="48"/>
      <c r="C11" s="48"/>
      <c r="D11" s="49">
        <v>40128</v>
      </c>
      <c r="E11" s="49">
        <v>40128</v>
      </c>
      <c r="F11" s="48"/>
      <c r="G11" s="48"/>
      <c r="H11" s="59"/>
      <c r="I11" s="59"/>
      <c r="J11" s="59"/>
      <c r="K11" s="59"/>
      <c r="L11" s="59"/>
      <c r="M11" s="59"/>
      <c r="N11" s="69"/>
    </row>
    <row r="12" spans="1:14" ht="41.4">
      <c r="A12" s="18" t="s">
        <v>98</v>
      </c>
      <c r="B12" s="6" t="s">
        <v>123</v>
      </c>
      <c r="C12" s="6" t="s">
        <v>203</v>
      </c>
      <c r="D12" s="10">
        <v>40129</v>
      </c>
      <c r="E12" s="10">
        <v>40129</v>
      </c>
      <c r="F12" s="6" t="s">
        <v>188</v>
      </c>
      <c r="G12" s="55" t="s">
        <v>228</v>
      </c>
      <c r="H12" s="7" t="s">
        <v>199</v>
      </c>
      <c r="I12" s="6" t="s">
        <v>277</v>
      </c>
      <c r="J12" s="60">
        <v>1</v>
      </c>
      <c r="K12" s="60">
        <v>594</v>
      </c>
      <c r="L12" s="60">
        <v>599</v>
      </c>
      <c r="M12" s="60">
        <v>17</v>
      </c>
      <c r="N12" s="70">
        <f>(K12-M12)/K12*100</f>
        <v>97.138047138047128</v>
      </c>
    </row>
    <row r="13" spans="1:14" ht="54.6" customHeight="1">
      <c r="A13" s="18" t="s">
        <v>260</v>
      </c>
      <c r="B13" s="6" t="s">
        <v>124</v>
      </c>
      <c r="C13" s="6" t="s">
        <v>115</v>
      </c>
      <c r="D13" s="10">
        <v>40129</v>
      </c>
      <c r="E13" s="10">
        <v>40129</v>
      </c>
      <c r="F13" s="6" t="s">
        <v>188</v>
      </c>
      <c r="G13" s="55" t="s">
        <v>228</v>
      </c>
      <c r="H13" s="7" t="s">
        <v>199</v>
      </c>
      <c r="I13" s="7" t="s">
        <v>233</v>
      </c>
      <c r="K13" s="7">
        <v>340239</v>
      </c>
      <c r="L13" s="7">
        <v>340251</v>
      </c>
      <c r="M13" s="7">
        <v>186</v>
      </c>
      <c r="N13" s="68">
        <f>340065/340239*100</f>
        <v>99.948859478190329</v>
      </c>
    </row>
    <row r="14" spans="1:14" s="26" customFormat="1" ht="55.2" customHeight="1">
      <c r="A14" s="18" t="s">
        <v>261</v>
      </c>
      <c r="B14" s="24" t="s">
        <v>124</v>
      </c>
      <c r="C14" s="24" t="s">
        <v>116</v>
      </c>
      <c r="D14" s="43">
        <v>40129</v>
      </c>
      <c r="E14" s="10">
        <v>40129</v>
      </c>
      <c r="F14" s="24" t="s">
        <v>188</v>
      </c>
      <c r="G14" s="55" t="s">
        <v>228</v>
      </c>
      <c r="H14" s="61" t="s">
        <v>199</v>
      </c>
      <c r="I14" s="7" t="s">
        <v>233</v>
      </c>
      <c r="J14" s="7"/>
      <c r="K14" s="7">
        <v>58965</v>
      </c>
      <c r="L14" s="61">
        <v>58782</v>
      </c>
      <c r="M14" s="61">
        <v>30</v>
      </c>
      <c r="N14" s="71">
        <f>58722/58752*100</f>
        <v>99.948937908496731</v>
      </c>
    </row>
    <row r="15" spans="1:14" s="26" customFormat="1" ht="58.95" customHeight="1">
      <c r="A15" s="18" t="s">
        <v>262</v>
      </c>
      <c r="B15" s="24" t="s">
        <v>124</v>
      </c>
      <c r="C15" s="24" t="s">
        <v>117</v>
      </c>
      <c r="D15" s="43">
        <v>40129</v>
      </c>
      <c r="E15" s="10">
        <v>40129</v>
      </c>
      <c r="F15" s="24" t="s">
        <v>188</v>
      </c>
      <c r="G15" s="55" t="s">
        <v>228</v>
      </c>
      <c r="H15" s="61" t="s">
        <v>199</v>
      </c>
      <c r="I15" s="7" t="s">
        <v>233</v>
      </c>
      <c r="J15" s="7">
        <v>1</v>
      </c>
      <c r="K15" s="7">
        <v>16940</v>
      </c>
      <c r="L15" s="61">
        <v>16888</v>
      </c>
      <c r="M15" s="61">
        <v>6</v>
      </c>
      <c r="N15" s="71">
        <f>16876/16882*100</f>
        <v>99.964459187300079</v>
      </c>
    </row>
    <row r="16" spans="1:14" s="26" customFormat="1" ht="57.6" customHeight="1">
      <c r="A16" s="18" t="s">
        <v>263</v>
      </c>
      <c r="B16" s="24" t="s">
        <v>124</v>
      </c>
      <c r="C16" s="24" t="s">
        <v>118</v>
      </c>
      <c r="D16" s="43">
        <v>40129</v>
      </c>
      <c r="E16" s="10">
        <v>40129</v>
      </c>
      <c r="F16" s="24" t="s">
        <v>188</v>
      </c>
      <c r="G16" s="55" t="s">
        <v>228</v>
      </c>
      <c r="H16" s="61" t="s">
        <v>199</v>
      </c>
      <c r="I16" s="7" t="s">
        <v>233</v>
      </c>
      <c r="J16" s="7">
        <v>1</v>
      </c>
      <c r="K16" s="7">
        <v>47637</v>
      </c>
      <c r="L16" s="61">
        <v>47637</v>
      </c>
      <c r="M16" s="61">
        <v>12</v>
      </c>
      <c r="N16" s="71">
        <f>47613/47625*100</f>
        <v>99.974803149606288</v>
      </c>
    </row>
    <row r="17" spans="1:14" ht="30.6" customHeight="1">
      <c r="A17" s="18" t="s">
        <v>99</v>
      </c>
      <c r="B17" s="24" t="s">
        <v>125</v>
      </c>
      <c r="C17" s="6" t="s">
        <v>120</v>
      </c>
      <c r="D17" s="10">
        <v>40129</v>
      </c>
      <c r="E17" s="10">
        <v>40129</v>
      </c>
      <c r="F17" s="6" t="s">
        <v>188</v>
      </c>
      <c r="G17" s="55" t="s">
        <v>228</v>
      </c>
      <c r="H17" s="7" t="s">
        <v>199</v>
      </c>
      <c r="I17" s="7" t="s">
        <v>233</v>
      </c>
      <c r="J17" s="7">
        <v>1</v>
      </c>
      <c r="K17" s="7">
        <v>16225</v>
      </c>
      <c r="L17" s="7">
        <v>16231</v>
      </c>
      <c r="M17" s="7">
        <v>22</v>
      </c>
      <c r="N17" s="68">
        <f>16187/16209*100</f>
        <v>99.864272934789312</v>
      </c>
    </row>
    <row r="18" spans="1:14" ht="41.4">
      <c r="A18" s="18" t="s">
        <v>129</v>
      </c>
      <c r="B18" s="24" t="s">
        <v>130</v>
      </c>
      <c r="C18" s="6" t="s">
        <v>132</v>
      </c>
      <c r="D18" s="10">
        <v>40129</v>
      </c>
      <c r="E18" s="10">
        <v>40129</v>
      </c>
      <c r="F18" s="6" t="s">
        <v>188</v>
      </c>
      <c r="G18" s="55" t="s">
        <v>228</v>
      </c>
      <c r="H18" s="7" t="s">
        <v>199</v>
      </c>
      <c r="I18" s="7" t="s">
        <v>233</v>
      </c>
      <c r="J18" s="7">
        <v>1</v>
      </c>
      <c r="K18" s="7">
        <v>27</v>
      </c>
      <c r="L18" s="7">
        <v>27</v>
      </c>
      <c r="M18" s="7">
        <v>0</v>
      </c>
      <c r="N18" s="68">
        <v>100</v>
      </c>
    </row>
    <row r="19" spans="1:14" ht="29.4" customHeight="1">
      <c r="A19" s="18" t="s">
        <v>275</v>
      </c>
      <c r="B19" s="24" t="s">
        <v>130</v>
      </c>
      <c r="C19" s="6" t="s">
        <v>133</v>
      </c>
      <c r="D19" s="10">
        <v>40129</v>
      </c>
      <c r="E19" s="10">
        <v>40129</v>
      </c>
      <c r="F19" s="6" t="s">
        <v>188</v>
      </c>
      <c r="G19" s="55" t="s">
        <v>228</v>
      </c>
      <c r="H19" s="7" t="s">
        <v>199</v>
      </c>
      <c r="I19" s="7" t="s">
        <v>233</v>
      </c>
      <c r="J19" s="7">
        <v>1</v>
      </c>
      <c r="K19" s="7">
        <v>252</v>
      </c>
      <c r="L19" s="7">
        <v>251</v>
      </c>
      <c r="M19" s="7">
        <v>5</v>
      </c>
      <c r="N19" s="68">
        <f>241/246*100</f>
        <v>97.967479674796749</v>
      </c>
    </row>
    <row r="20" spans="1:14" ht="41.4">
      <c r="A20" s="18" t="s">
        <v>276</v>
      </c>
      <c r="B20" s="24" t="s">
        <v>131</v>
      </c>
      <c r="C20" s="6" t="s">
        <v>134</v>
      </c>
      <c r="D20" s="10">
        <v>40129</v>
      </c>
      <c r="E20" s="10">
        <v>40129</v>
      </c>
      <c r="F20" s="6" t="s">
        <v>188</v>
      </c>
      <c r="G20" s="55" t="s">
        <v>228</v>
      </c>
      <c r="H20" s="7" t="s">
        <v>199</v>
      </c>
      <c r="I20" s="7" t="s">
        <v>233</v>
      </c>
      <c r="J20" s="7">
        <v>1</v>
      </c>
      <c r="K20" s="7">
        <v>34</v>
      </c>
      <c r="L20" s="7">
        <v>34</v>
      </c>
      <c r="M20" s="7">
        <v>0</v>
      </c>
      <c r="N20" s="68">
        <v>100</v>
      </c>
    </row>
    <row r="21" spans="1:14" ht="42.6" customHeight="1">
      <c r="A21" s="18" t="s">
        <v>100</v>
      </c>
      <c r="B21" s="6" t="s">
        <v>136</v>
      </c>
      <c r="C21" s="6" t="s">
        <v>121</v>
      </c>
      <c r="D21" s="10">
        <v>40129</v>
      </c>
      <c r="E21" s="10">
        <v>40129</v>
      </c>
      <c r="F21" s="6" t="s">
        <v>237</v>
      </c>
      <c r="G21" s="55" t="s">
        <v>228</v>
      </c>
      <c r="H21" s="7" t="s">
        <v>199</v>
      </c>
      <c r="I21" s="7" t="s">
        <v>280</v>
      </c>
      <c r="J21" s="7">
        <v>1</v>
      </c>
      <c r="K21" s="7">
        <v>13882</v>
      </c>
      <c r="L21" s="7">
        <v>13882</v>
      </c>
      <c r="M21" s="7">
        <v>500</v>
      </c>
      <c r="N21" s="68">
        <v>96</v>
      </c>
    </row>
    <row r="22" spans="1:14" s="26" customFormat="1" ht="34.950000000000003" customHeight="1">
      <c r="A22" s="18" t="s">
        <v>223</v>
      </c>
      <c r="B22" s="24" t="s">
        <v>135</v>
      </c>
      <c r="C22" s="24" t="s">
        <v>122</v>
      </c>
      <c r="D22" s="43"/>
      <c r="E22" s="43"/>
      <c r="F22" s="24" t="s">
        <v>188</v>
      </c>
      <c r="G22" s="55" t="s">
        <v>228</v>
      </c>
      <c r="H22" s="61" t="s">
        <v>199</v>
      </c>
      <c r="I22" s="7" t="s">
        <v>233</v>
      </c>
      <c r="J22" s="61">
        <v>4</v>
      </c>
      <c r="K22" s="61">
        <v>233</v>
      </c>
      <c r="L22" s="61">
        <v>235</v>
      </c>
      <c r="M22" s="61">
        <v>2</v>
      </c>
      <c r="N22" s="70">
        <f>(K22-M22)/K22*100</f>
        <v>99.141630901287556</v>
      </c>
    </row>
    <row r="23" spans="1:14" ht="14.4">
      <c r="A23" s="11" t="s">
        <v>40</v>
      </c>
      <c r="B23" s="6"/>
      <c r="C23" s="6"/>
      <c r="D23" s="10">
        <v>40129</v>
      </c>
      <c r="E23" s="10">
        <v>40129</v>
      </c>
      <c r="F23" s="6" t="s">
        <v>190</v>
      </c>
      <c r="G23" s="55" t="s">
        <v>228</v>
      </c>
      <c r="H23" s="7" t="s">
        <v>205</v>
      </c>
      <c r="J23" s="7" t="s">
        <v>150</v>
      </c>
      <c r="K23" s="63">
        <v>4032</v>
      </c>
      <c r="M23" s="7">
        <v>3</v>
      </c>
      <c r="N23" s="68">
        <v>99.93</v>
      </c>
    </row>
    <row r="24" spans="1:14" ht="14.4">
      <c r="A24" s="11" t="s">
        <v>45</v>
      </c>
      <c r="B24" s="6"/>
      <c r="C24" s="6"/>
      <c r="D24" s="10">
        <v>40129</v>
      </c>
      <c r="E24" s="10">
        <v>40129</v>
      </c>
      <c r="F24" s="6" t="s">
        <v>190</v>
      </c>
      <c r="G24" s="55" t="s">
        <v>228</v>
      </c>
      <c r="H24" s="7" t="s">
        <v>205</v>
      </c>
      <c r="J24" s="7" t="s">
        <v>150</v>
      </c>
      <c r="K24" s="63">
        <v>5646</v>
      </c>
      <c r="M24" s="7">
        <v>25</v>
      </c>
      <c r="N24" s="68">
        <v>99.56</v>
      </c>
    </row>
    <row r="25" spans="1:14" ht="14.4">
      <c r="A25" s="11" t="s">
        <v>46</v>
      </c>
      <c r="B25" s="2"/>
      <c r="C25" s="2"/>
      <c r="D25" s="8">
        <v>40129</v>
      </c>
      <c r="E25" s="8">
        <v>40129</v>
      </c>
      <c r="F25" s="6" t="s">
        <v>190</v>
      </c>
      <c r="G25" s="55" t="s">
        <v>228</v>
      </c>
      <c r="H25" s="7" t="s">
        <v>205</v>
      </c>
      <c r="J25" s="7" t="s">
        <v>150</v>
      </c>
      <c r="K25" s="63">
        <v>5665</v>
      </c>
      <c r="M25" s="7">
        <v>8</v>
      </c>
      <c r="N25" s="68">
        <v>99.86</v>
      </c>
    </row>
    <row r="26" spans="1:14" ht="14.4">
      <c r="A26" s="11" t="s">
        <v>3</v>
      </c>
      <c r="B26" s="2"/>
      <c r="C26" s="2"/>
      <c r="D26" s="8">
        <v>40130</v>
      </c>
      <c r="E26" s="8">
        <v>40130</v>
      </c>
      <c r="F26" s="6" t="s">
        <v>190</v>
      </c>
      <c r="G26" s="55" t="s">
        <v>228</v>
      </c>
      <c r="H26" s="7" t="s">
        <v>205</v>
      </c>
      <c r="J26" s="7" t="s">
        <v>150</v>
      </c>
      <c r="K26" s="63">
        <v>3276</v>
      </c>
      <c r="M26" s="7">
        <v>3</v>
      </c>
      <c r="N26" s="68">
        <v>99.91</v>
      </c>
    </row>
    <row r="27" spans="1:14" ht="14.4">
      <c r="A27" s="11" t="s">
        <v>47</v>
      </c>
      <c r="B27" s="2"/>
      <c r="C27" s="2"/>
      <c r="D27" s="8">
        <v>40130</v>
      </c>
      <c r="E27" s="8">
        <v>40130</v>
      </c>
      <c r="F27" s="6" t="s">
        <v>190</v>
      </c>
      <c r="G27" s="55" t="s">
        <v>228</v>
      </c>
      <c r="H27" s="7" t="s">
        <v>205</v>
      </c>
      <c r="J27" s="7" t="s">
        <v>150</v>
      </c>
      <c r="K27" s="63">
        <v>4042</v>
      </c>
      <c r="M27" s="7">
        <v>10</v>
      </c>
      <c r="N27" s="68">
        <v>99.75</v>
      </c>
    </row>
    <row r="29" spans="1:14" ht="15.6">
      <c r="A29" s="72" t="s">
        <v>44</v>
      </c>
      <c r="B29" s="72"/>
      <c r="C29" s="72"/>
      <c r="D29" s="72"/>
      <c r="E29" s="20"/>
      <c r="F29" s="20"/>
      <c r="G29" s="57"/>
    </row>
    <row r="30" spans="1:14">
      <c r="A30" s="73" t="s">
        <v>181</v>
      </c>
      <c r="B30" s="45" t="s">
        <v>4</v>
      </c>
      <c r="C30" s="45" t="s">
        <v>137</v>
      </c>
      <c r="D30" s="8">
        <v>40129</v>
      </c>
      <c r="E30" s="8">
        <v>40129</v>
      </c>
      <c r="F30" s="6" t="s">
        <v>56</v>
      </c>
      <c r="G30" s="55" t="s">
        <v>228</v>
      </c>
      <c r="H30" s="7" t="s">
        <v>199</v>
      </c>
      <c r="I30" s="7" t="s">
        <v>239</v>
      </c>
      <c r="J30" s="7">
        <v>1</v>
      </c>
      <c r="K30" s="7">
        <v>2528</v>
      </c>
      <c r="L30" s="7">
        <v>2524</v>
      </c>
      <c r="M30" s="7">
        <v>4</v>
      </c>
      <c r="N30" s="68">
        <f>ROUND(L30/K30*100,2)</f>
        <v>99.84</v>
      </c>
    </row>
    <row r="31" spans="1:14" ht="16.95" customHeight="1">
      <c r="A31" s="73"/>
      <c r="B31" s="45" t="s">
        <v>5</v>
      </c>
      <c r="C31" s="45"/>
      <c r="D31" s="8">
        <v>40129</v>
      </c>
      <c r="E31" s="8">
        <v>40129</v>
      </c>
      <c r="F31" s="6" t="s">
        <v>56</v>
      </c>
      <c r="G31" s="55" t="s">
        <v>228</v>
      </c>
      <c r="H31" s="7" t="s">
        <v>150</v>
      </c>
    </row>
    <row r="32" spans="1:14" ht="27.6">
      <c r="A32" s="74" t="s">
        <v>182</v>
      </c>
      <c r="B32" s="45" t="s">
        <v>6</v>
      </c>
      <c r="C32" s="45" t="s">
        <v>138</v>
      </c>
      <c r="D32" s="8">
        <v>40129</v>
      </c>
      <c r="E32" s="8">
        <v>40129</v>
      </c>
      <c r="F32" s="6" t="s">
        <v>56</v>
      </c>
      <c r="G32" s="55" t="s">
        <v>228</v>
      </c>
      <c r="H32" s="61" t="s">
        <v>199</v>
      </c>
      <c r="I32" s="7" t="s">
        <v>239</v>
      </c>
      <c r="J32" s="7">
        <v>1</v>
      </c>
      <c r="K32" s="7">
        <v>6540</v>
      </c>
      <c r="L32" s="7">
        <v>6539</v>
      </c>
      <c r="M32" s="7">
        <v>1</v>
      </c>
      <c r="N32" s="68">
        <f>ROUND(L32/K32*100,2)</f>
        <v>99.98</v>
      </c>
    </row>
    <row r="33" spans="1:14" ht="16.2" customHeight="1">
      <c r="A33" s="74"/>
      <c r="B33" s="45" t="s">
        <v>7</v>
      </c>
      <c r="C33" s="45"/>
      <c r="D33" s="8">
        <v>40129</v>
      </c>
      <c r="E33" s="8">
        <v>40129</v>
      </c>
      <c r="F33" s="6" t="s">
        <v>56</v>
      </c>
      <c r="G33" s="55" t="s">
        <v>228</v>
      </c>
      <c r="H33" s="7" t="s">
        <v>150</v>
      </c>
    </row>
    <row r="34" spans="1:14" ht="30" customHeight="1">
      <c r="A34" s="42" t="s">
        <v>183</v>
      </c>
      <c r="B34" s="45" t="s">
        <v>8</v>
      </c>
      <c r="C34" s="45" t="s">
        <v>139</v>
      </c>
      <c r="D34" s="8">
        <v>40129</v>
      </c>
      <c r="E34" s="8">
        <v>40129</v>
      </c>
      <c r="F34" s="6" t="s">
        <v>189</v>
      </c>
      <c r="G34" s="55" t="s">
        <v>228</v>
      </c>
      <c r="H34" s="7" t="s">
        <v>199</v>
      </c>
      <c r="I34" s="7" t="s">
        <v>239</v>
      </c>
      <c r="J34" s="7">
        <v>1</v>
      </c>
      <c r="K34" s="7">
        <v>3029</v>
      </c>
      <c r="L34" s="7">
        <v>3015</v>
      </c>
      <c r="N34" s="68">
        <v>99.5</v>
      </c>
    </row>
    <row r="35" spans="1:14" ht="27.6">
      <c r="A35" s="28" t="s">
        <v>34</v>
      </c>
      <c r="B35" s="45" t="s">
        <v>2</v>
      </c>
      <c r="C35" s="45" t="s">
        <v>140</v>
      </c>
      <c r="D35" s="8">
        <v>40129</v>
      </c>
      <c r="E35" s="8">
        <v>40129</v>
      </c>
      <c r="F35" s="6" t="s">
        <v>189</v>
      </c>
      <c r="G35" s="55" t="s">
        <v>228</v>
      </c>
      <c r="H35" s="7" t="s">
        <v>199</v>
      </c>
      <c r="I35" s="7" t="s">
        <v>235</v>
      </c>
      <c r="J35" s="7">
        <v>1</v>
      </c>
      <c r="K35" s="7">
        <v>2506</v>
      </c>
      <c r="L35" s="7">
        <v>2506</v>
      </c>
      <c r="M35" s="7">
        <v>400</v>
      </c>
      <c r="N35" s="68">
        <v>84</v>
      </c>
    </row>
    <row r="36" spans="1:14" ht="27.6" customHeight="1">
      <c r="A36" s="41" t="s">
        <v>184</v>
      </c>
      <c r="B36" s="45" t="s">
        <v>160</v>
      </c>
      <c r="C36" s="45" t="s">
        <v>141</v>
      </c>
      <c r="D36" s="8">
        <v>40129</v>
      </c>
      <c r="E36" s="8">
        <v>40129</v>
      </c>
      <c r="F36" s="6" t="s">
        <v>56</v>
      </c>
      <c r="G36" s="55" t="s">
        <v>228</v>
      </c>
      <c r="H36" s="7" t="s">
        <v>199</v>
      </c>
      <c r="I36" s="7" t="s">
        <v>236</v>
      </c>
      <c r="J36" s="7">
        <v>1</v>
      </c>
      <c r="K36" s="7">
        <v>402</v>
      </c>
      <c r="L36" s="7">
        <v>402</v>
      </c>
      <c r="M36" s="7">
        <v>0</v>
      </c>
      <c r="N36" s="68">
        <f>ROUND(L36/(K36-M36)*100,2)</f>
        <v>100</v>
      </c>
    </row>
    <row r="37" spans="1:14" ht="25.2" customHeight="1">
      <c r="A37" s="66" t="s">
        <v>281</v>
      </c>
      <c r="B37" s="45" t="s">
        <v>9</v>
      </c>
      <c r="C37" s="45" t="s">
        <v>142</v>
      </c>
      <c r="D37" s="8">
        <v>40129</v>
      </c>
      <c r="E37" s="8">
        <v>40129</v>
      </c>
      <c r="F37" s="6" t="s">
        <v>56</v>
      </c>
      <c r="G37" s="55" t="s">
        <v>228</v>
      </c>
      <c r="H37" s="7" t="s">
        <v>199</v>
      </c>
      <c r="I37" s="6" t="s">
        <v>238</v>
      </c>
      <c r="J37" s="6">
        <v>1</v>
      </c>
      <c r="K37" s="6">
        <v>2370</v>
      </c>
      <c r="L37" s="7">
        <v>2370</v>
      </c>
      <c r="M37" s="7">
        <v>6</v>
      </c>
      <c r="N37" s="68">
        <v>99.8</v>
      </c>
    </row>
    <row r="38" spans="1:14">
      <c r="A38" s="28" t="s">
        <v>101</v>
      </c>
      <c r="B38" s="45" t="s">
        <v>144</v>
      </c>
      <c r="C38" s="45" t="s">
        <v>143</v>
      </c>
      <c r="D38" s="8">
        <v>40129</v>
      </c>
      <c r="E38" s="8">
        <v>40129</v>
      </c>
      <c r="F38" s="6" t="s">
        <v>103</v>
      </c>
      <c r="G38" s="55" t="s">
        <v>228</v>
      </c>
      <c r="H38" s="7" t="s">
        <v>199</v>
      </c>
      <c r="I38" s="7" t="s">
        <v>240</v>
      </c>
      <c r="J38" s="60">
        <v>8</v>
      </c>
      <c r="K38" s="60">
        <v>27</v>
      </c>
      <c r="L38" s="60">
        <v>27</v>
      </c>
      <c r="M38" s="60">
        <v>0</v>
      </c>
      <c r="N38" s="70">
        <f>(K38-M38)/K38*100</f>
        <v>100</v>
      </c>
    </row>
    <row r="39" spans="1:14">
      <c r="A39" s="39" t="s">
        <v>102</v>
      </c>
      <c r="B39" s="45" t="s">
        <v>146</v>
      </c>
      <c r="C39" s="45" t="s">
        <v>145</v>
      </c>
      <c r="D39" s="8">
        <v>40129</v>
      </c>
      <c r="E39" s="8">
        <v>40129</v>
      </c>
      <c r="F39" s="6" t="s">
        <v>103</v>
      </c>
      <c r="G39" s="55" t="s">
        <v>228</v>
      </c>
      <c r="H39" s="7" t="s">
        <v>199</v>
      </c>
      <c r="I39" s="7" t="s">
        <v>240</v>
      </c>
      <c r="J39" s="60">
        <v>5</v>
      </c>
      <c r="K39" s="60">
        <v>124</v>
      </c>
      <c r="L39" s="60">
        <v>124</v>
      </c>
      <c r="M39" s="60">
        <v>0</v>
      </c>
      <c r="N39" s="70">
        <f>(K39-M39)/K39*100</f>
        <v>100</v>
      </c>
    </row>
    <row r="40" spans="1:14" ht="15.6" customHeight="1">
      <c r="A40" s="39" t="s">
        <v>104</v>
      </c>
      <c r="B40" s="45" t="s">
        <v>148</v>
      </c>
      <c r="C40" s="45" t="s">
        <v>147</v>
      </c>
      <c r="D40" s="8">
        <v>40129</v>
      </c>
      <c r="E40" s="8">
        <v>40129</v>
      </c>
      <c r="F40" s="6" t="s">
        <v>103</v>
      </c>
      <c r="G40" s="55" t="s">
        <v>228</v>
      </c>
      <c r="H40" s="7" t="s">
        <v>199</v>
      </c>
      <c r="I40" s="7" t="s">
        <v>240</v>
      </c>
      <c r="J40" s="60">
        <v>7</v>
      </c>
      <c r="K40" s="60">
        <v>65</v>
      </c>
      <c r="L40" s="60">
        <v>65</v>
      </c>
      <c r="M40" s="60">
        <v>0</v>
      </c>
      <c r="N40" s="70">
        <f>(K40-M40)/K40*100</f>
        <v>100</v>
      </c>
    </row>
    <row r="41" spans="1:14" ht="13.2" customHeight="1">
      <c r="A41" s="1" t="s">
        <v>35</v>
      </c>
      <c r="B41" s="45" t="s">
        <v>10</v>
      </c>
      <c r="C41" s="45"/>
      <c r="D41" s="8">
        <v>40129</v>
      </c>
      <c r="E41" s="8">
        <v>40129</v>
      </c>
      <c r="F41" s="6" t="s">
        <v>56</v>
      </c>
      <c r="G41" s="55" t="s">
        <v>228</v>
      </c>
      <c r="H41" s="7" t="s">
        <v>150</v>
      </c>
    </row>
    <row r="43" spans="1:14" ht="15.6">
      <c r="A43" s="72" t="s">
        <v>41</v>
      </c>
      <c r="B43" s="72"/>
      <c r="C43" s="72"/>
      <c r="D43" s="72"/>
      <c r="E43" s="20"/>
      <c r="F43" s="20"/>
      <c r="G43" s="57"/>
    </row>
    <row r="44" spans="1:14" ht="41.25" customHeight="1">
      <c r="A44" s="47" t="s">
        <v>208</v>
      </c>
      <c r="B44" s="45" t="s">
        <v>149</v>
      </c>
      <c r="C44" s="45" t="s">
        <v>150</v>
      </c>
      <c r="D44" s="8">
        <v>40129</v>
      </c>
      <c r="E44" s="8">
        <v>40129</v>
      </c>
      <c r="F44" s="6" t="s">
        <v>43</v>
      </c>
      <c r="G44" s="55" t="s">
        <v>228</v>
      </c>
      <c r="H44" s="61" t="s">
        <v>204</v>
      </c>
    </row>
    <row r="45" spans="1:14" ht="34.799999999999997">
      <c r="A45" s="51" t="s">
        <v>216</v>
      </c>
      <c r="B45" s="2"/>
      <c r="C45" s="2"/>
      <c r="D45" s="52" t="s">
        <v>205</v>
      </c>
      <c r="E45" s="52" t="s">
        <v>205</v>
      </c>
      <c r="F45" s="6" t="s">
        <v>49</v>
      </c>
      <c r="G45" s="56" t="s">
        <v>215</v>
      </c>
      <c r="H45" s="7" t="s">
        <v>150</v>
      </c>
    </row>
    <row r="47" spans="1:14" ht="15.6">
      <c r="A47" s="72" t="s">
        <v>105</v>
      </c>
      <c r="B47" s="72"/>
      <c r="C47" s="72"/>
      <c r="D47" s="72"/>
      <c r="E47" s="38"/>
      <c r="F47" s="38"/>
      <c r="G47" s="57"/>
    </row>
    <row r="48" spans="1:14" ht="34.200000000000003">
      <c r="A48" s="41" t="s">
        <v>185</v>
      </c>
      <c r="B48" s="45" t="s">
        <v>151</v>
      </c>
      <c r="C48" s="45" t="s">
        <v>152</v>
      </c>
      <c r="D48" s="13">
        <v>40129</v>
      </c>
      <c r="E48" s="13">
        <v>40129</v>
      </c>
      <c r="F48" s="6" t="s">
        <v>56</v>
      </c>
      <c r="G48" s="55" t="s">
        <v>228</v>
      </c>
      <c r="H48" s="7" t="s">
        <v>199</v>
      </c>
      <c r="I48" s="7" t="s">
        <v>235</v>
      </c>
      <c r="J48" s="7">
        <v>1</v>
      </c>
      <c r="K48" s="7">
        <v>35</v>
      </c>
      <c r="L48" s="7">
        <v>35</v>
      </c>
      <c r="M48" s="7">
        <v>0</v>
      </c>
      <c r="N48" s="68">
        <v>100</v>
      </c>
    </row>
    <row r="49" spans="1:14" ht="34.200000000000003">
      <c r="A49" s="41" t="s">
        <v>186</v>
      </c>
      <c r="B49" s="45" t="s">
        <v>153</v>
      </c>
      <c r="C49" s="45" t="s">
        <v>154</v>
      </c>
      <c r="D49" s="13">
        <v>40129</v>
      </c>
      <c r="E49" s="13">
        <v>40129</v>
      </c>
      <c r="F49" s="6" t="s">
        <v>56</v>
      </c>
      <c r="G49" s="55" t="s">
        <v>228</v>
      </c>
      <c r="H49" s="7" t="s">
        <v>199</v>
      </c>
      <c r="I49" s="7" t="s">
        <v>235</v>
      </c>
      <c r="J49" s="7">
        <v>1</v>
      </c>
      <c r="K49" s="7">
        <v>526</v>
      </c>
      <c r="L49" s="7">
        <v>526</v>
      </c>
      <c r="M49" s="7">
        <v>0</v>
      </c>
      <c r="N49" s="68">
        <v>100</v>
      </c>
    </row>
    <row r="50" spans="1:14" ht="22.8">
      <c r="A50" s="41" t="s">
        <v>187</v>
      </c>
      <c r="B50" s="45" t="s">
        <v>155</v>
      </c>
      <c r="C50" s="45" t="s">
        <v>156</v>
      </c>
      <c r="D50" s="13">
        <v>40129</v>
      </c>
      <c r="E50" s="13">
        <v>40129</v>
      </c>
      <c r="F50" s="6" t="s">
        <v>56</v>
      </c>
      <c r="G50" s="55" t="s">
        <v>228</v>
      </c>
      <c r="H50" s="7" t="s">
        <v>199</v>
      </c>
      <c r="I50" s="7" t="s">
        <v>235</v>
      </c>
      <c r="J50" s="7">
        <v>1</v>
      </c>
      <c r="K50" s="7">
        <v>4</v>
      </c>
      <c r="L50" s="7">
        <v>4</v>
      </c>
      <c r="M50" s="7">
        <v>0</v>
      </c>
      <c r="N50" s="68">
        <v>100</v>
      </c>
    </row>
    <row r="52" spans="1:14" ht="16.2" customHeight="1">
      <c r="A52" s="12" t="s">
        <v>37</v>
      </c>
      <c r="B52" s="36" t="s">
        <v>38</v>
      </c>
      <c r="C52" s="36"/>
      <c r="D52" s="21">
        <v>40129</v>
      </c>
      <c r="E52" s="21">
        <v>40129</v>
      </c>
      <c r="F52" s="36" t="s">
        <v>36</v>
      </c>
      <c r="G52" s="58" t="s">
        <v>228</v>
      </c>
      <c r="H52" s="7" t="s">
        <v>150</v>
      </c>
    </row>
    <row r="53" spans="1:14" ht="14.4">
      <c r="A53" s="11" t="s">
        <v>42</v>
      </c>
      <c r="B53" s="6"/>
      <c r="C53" s="6"/>
      <c r="D53" s="10">
        <v>40130</v>
      </c>
      <c r="E53" s="10">
        <v>40130</v>
      </c>
      <c r="F53" s="6" t="s">
        <v>190</v>
      </c>
      <c r="G53" s="55" t="s">
        <v>228</v>
      </c>
      <c r="H53" s="7" t="s">
        <v>205</v>
      </c>
      <c r="I53" s="7" t="s">
        <v>241</v>
      </c>
      <c r="J53" s="7" t="s">
        <v>150</v>
      </c>
      <c r="K53" s="63">
        <v>12619</v>
      </c>
      <c r="M53" s="7">
        <v>417</v>
      </c>
      <c r="N53" s="68">
        <v>96.7</v>
      </c>
    </row>
    <row r="54" spans="1:14" ht="14.4">
      <c r="A54" s="11" t="s">
        <v>3</v>
      </c>
      <c r="B54" s="2"/>
      <c r="C54" s="2"/>
      <c r="D54" s="10">
        <v>40130</v>
      </c>
      <c r="E54" s="10">
        <v>40130</v>
      </c>
      <c r="F54" s="6" t="s">
        <v>190</v>
      </c>
      <c r="G54" s="55" t="s">
        <v>228</v>
      </c>
      <c r="H54" s="7" t="s">
        <v>205</v>
      </c>
      <c r="J54" s="7" t="s">
        <v>150</v>
      </c>
      <c r="K54" s="63">
        <v>10506</v>
      </c>
      <c r="M54" s="7">
        <v>364</v>
      </c>
      <c r="N54" s="68">
        <v>96.54</v>
      </c>
    </row>
    <row r="55" spans="1:14" ht="14.4">
      <c r="A55" s="11" t="s">
        <v>11</v>
      </c>
      <c r="B55" s="2"/>
      <c r="C55" s="2"/>
      <c r="D55" s="10">
        <v>40130</v>
      </c>
      <c r="E55" s="10">
        <v>40130</v>
      </c>
      <c r="F55" s="6" t="s">
        <v>190</v>
      </c>
      <c r="G55" s="55" t="s">
        <v>228</v>
      </c>
      <c r="H55" s="7" t="s">
        <v>205</v>
      </c>
      <c r="J55" s="7" t="s">
        <v>150</v>
      </c>
      <c r="K55" s="63">
        <v>12614</v>
      </c>
      <c r="M55" s="7">
        <v>449</v>
      </c>
      <c r="N55" s="68">
        <v>96.44</v>
      </c>
    </row>
    <row r="57" spans="1:14" ht="39" customHeight="1">
      <c r="A57" s="72" t="s">
        <v>279</v>
      </c>
      <c r="B57" s="72"/>
      <c r="C57" s="72"/>
      <c r="D57" s="72"/>
      <c r="E57" s="20"/>
      <c r="F57" s="20"/>
      <c r="G57" s="57"/>
    </row>
    <row r="58" spans="1:14" ht="27.6">
      <c r="A58" s="73" t="s">
        <v>282</v>
      </c>
      <c r="B58" s="45" t="s">
        <v>52</v>
      </c>
      <c r="C58" s="45" t="s">
        <v>142</v>
      </c>
      <c r="D58" s="13">
        <v>40133</v>
      </c>
      <c r="E58" s="13">
        <v>40133</v>
      </c>
      <c r="F58" s="6" t="s">
        <v>56</v>
      </c>
      <c r="G58" s="55" t="s">
        <v>228</v>
      </c>
      <c r="H58" s="7" t="s">
        <v>199</v>
      </c>
      <c r="I58" s="6" t="s">
        <v>264</v>
      </c>
      <c r="J58" s="7">
        <v>1</v>
      </c>
      <c r="K58" s="7">
        <v>6190</v>
      </c>
      <c r="L58" s="7">
        <v>6176</v>
      </c>
      <c r="M58" s="7">
        <v>151</v>
      </c>
      <c r="N58" s="68">
        <v>97.5</v>
      </c>
    </row>
    <row r="59" spans="1:14">
      <c r="A59" s="73"/>
      <c r="B59" s="45" t="s">
        <v>53</v>
      </c>
      <c r="C59" s="45"/>
      <c r="D59" s="13">
        <v>40133</v>
      </c>
      <c r="E59" s="13">
        <v>40133</v>
      </c>
      <c r="F59" s="6" t="s">
        <v>56</v>
      </c>
      <c r="G59" s="55" t="s">
        <v>228</v>
      </c>
      <c r="H59" s="7" t="s">
        <v>150</v>
      </c>
    </row>
    <row r="60" spans="1:14" ht="96.6">
      <c r="A60" s="73" t="s">
        <v>274</v>
      </c>
      <c r="B60" s="45" t="s">
        <v>158</v>
      </c>
      <c r="C60" s="45" t="s">
        <v>157</v>
      </c>
      <c r="D60" s="13">
        <v>40133</v>
      </c>
      <c r="E60" s="13">
        <v>40133</v>
      </c>
      <c r="F60" s="6" t="s">
        <v>243</v>
      </c>
      <c r="G60" s="55" t="s">
        <v>228</v>
      </c>
      <c r="H60" s="7" t="s">
        <v>199</v>
      </c>
      <c r="I60" s="9" t="s">
        <v>258</v>
      </c>
      <c r="J60" s="7">
        <v>1</v>
      </c>
      <c r="K60" s="7">
        <v>10624</v>
      </c>
      <c r="L60" s="7">
        <v>10596</v>
      </c>
      <c r="M60" s="7">
        <v>310</v>
      </c>
      <c r="N60" s="68">
        <v>97</v>
      </c>
    </row>
    <row r="61" spans="1:14" ht="27.6">
      <c r="A61" s="73"/>
      <c r="B61" s="45" t="s">
        <v>7</v>
      </c>
      <c r="C61" s="45"/>
      <c r="D61" s="13">
        <v>40133</v>
      </c>
      <c r="E61" s="13">
        <v>40133</v>
      </c>
      <c r="F61" s="6" t="s">
        <v>243</v>
      </c>
      <c r="G61" s="55" t="s">
        <v>228</v>
      </c>
      <c r="H61" s="7" t="s">
        <v>150</v>
      </c>
    </row>
    <row r="62" spans="1:14" ht="34.200000000000003">
      <c r="A62" s="66" t="s">
        <v>286</v>
      </c>
      <c r="B62" s="45" t="s">
        <v>159</v>
      </c>
      <c r="C62" s="45" t="s">
        <v>141</v>
      </c>
      <c r="D62" s="13">
        <v>40133</v>
      </c>
      <c r="E62" s="13">
        <v>40133</v>
      </c>
      <c r="F62" s="6" t="s">
        <v>56</v>
      </c>
      <c r="G62" s="55" t="s">
        <v>228</v>
      </c>
      <c r="H62" s="7" t="s">
        <v>199</v>
      </c>
      <c r="I62" s="7" t="s">
        <v>244</v>
      </c>
      <c r="J62" s="7">
        <v>1</v>
      </c>
      <c r="K62" s="7">
        <v>1941</v>
      </c>
      <c r="L62" s="7">
        <v>1941</v>
      </c>
      <c r="M62" s="7">
        <v>21</v>
      </c>
      <c r="N62" s="68">
        <v>98.9</v>
      </c>
    </row>
    <row r="63" spans="1:14" ht="82.8">
      <c r="A63" s="65" t="s">
        <v>271</v>
      </c>
      <c r="B63" s="45" t="s">
        <v>166</v>
      </c>
      <c r="C63" s="45" t="s">
        <v>165</v>
      </c>
      <c r="D63" s="13">
        <v>40133</v>
      </c>
      <c r="E63" s="13">
        <v>40133</v>
      </c>
      <c r="F63" s="6" t="s">
        <v>56</v>
      </c>
      <c r="G63" s="55" t="s">
        <v>228</v>
      </c>
      <c r="H63" s="7" t="s">
        <v>199</v>
      </c>
      <c r="I63" s="6" t="s">
        <v>273</v>
      </c>
      <c r="J63" s="7">
        <v>1</v>
      </c>
      <c r="K63" s="7">
        <v>3136</v>
      </c>
      <c r="L63" s="7">
        <v>3135</v>
      </c>
      <c r="M63" s="7">
        <v>1387</v>
      </c>
      <c r="N63" s="68">
        <v>55.7</v>
      </c>
    </row>
    <row r="64" spans="1:14">
      <c r="A64" s="1" t="s">
        <v>51</v>
      </c>
      <c r="B64" s="45" t="s">
        <v>163</v>
      </c>
      <c r="C64" s="45" t="s">
        <v>164</v>
      </c>
      <c r="D64" s="13">
        <v>40133</v>
      </c>
      <c r="E64" s="13">
        <v>40133</v>
      </c>
      <c r="F64" s="6" t="s">
        <v>56</v>
      </c>
      <c r="G64" s="55" t="s">
        <v>228</v>
      </c>
      <c r="H64" s="7" t="s">
        <v>199</v>
      </c>
      <c r="J64" s="7">
        <v>1</v>
      </c>
      <c r="K64" s="7">
        <v>643</v>
      </c>
      <c r="L64" s="7">
        <v>641</v>
      </c>
      <c r="M64" s="7">
        <v>9</v>
      </c>
      <c r="N64" s="68">
        <v>98.6</v>
      </c>
    </row>
    <row r="65" spans="1:14">
      <c r="A65" s="46" t="s">
        <v>206</v>
      </c>
      <c r="B65" s="45" t="s">
        <v>162</v>
      </c>
      <c r="C65" s="45" t="s">
        <v>161</v>
      </c>
      <c r="D65" s="13">
        <v>40133</v>
      </c>
      <c r="E65" s="13">
        <v>40133</v>
      </c>
      <c r="F65" s="6" t="s">
        <v>56</v>
      </c>
      <c r="G65" s="55" t="s">
        <v>228</v>
      </c>
      <c r="H65" s="7" t="s">
        <v>199</v>
      </c>
      <c r="I65" s="7" t="s">
        <v>242</v>
      </c>
      <c r="J65" s="7">
        <v>1</v>
      </c>
      <c r="K65" s="7">
        <v>216</v>
      </c>
      <c r="L65" s="7">
        <v>216</v>
      </c>
      <c r="M65" s="7">
        <v>0</v>
      </c>
      <c r="N65" s="68">
        <v>100</v>
      </c>
    </row>
    <row r="66" spans="1:14" ht="41.4">
      <c r="A66" s="65" t="s">
        <v>272</v>
      </c>
      <c r="B66" s="45" t="s">
        <v>54</v>
      </c>
      <c r="C66" s="45" t="s">
        <v>114</v>
      </c>
      <c r="D66" s="13">
        <v>40133</v>
      </c>
      <c r="E66" s="13">
        <v>40133</v>
      </c>
      <c r="F66" s="6" t="s">
        <v>56</v>
      </c>
      <c r="G66" s="55" t="s">
        <v>228</v>
      </c>
      <c r="H66" s="7" t="s">
        <v>199</v>
      </c>
      <c r="I66" s="9" t="s">
        <v>265</v>
      </c>
      <c r="J66" s="7">
        <v>1</v>
      </c>
      <c r="K66" s="7">
        <v>741</v>
      </c>
      <c r="L66" s="7">
        <v>700</v>
      </c>
      <c r="M66" s="7" t="s">
        <v>247</v>
      </c>
      <c r="N66" s="68">
        <v>73</v>
      </c>
    </row>
    <row r="67" spans="1:14">
      <c r="A67" s="27" t="s">
        <v>55</v>
      </c>
      <c r="B67" s="45" t="s">
        <v>167</v>
      </c>
      <c r="C67" s="45" t="s">
        <v>138</v>
      </c>
      <c r="D67" s="13">
        <v>40133</v>
      </c>
      <c r="E67" s="13">
        <v>40133</v>
      </c>
      <c r="F67" s="6" t="s">
        <v>56</v>
      </c>
      <c r="G67" s="55" t="s">
        <v>228</v>
      </c>
      <c r="H67" s="7" t="s">
        <v>199</v>
      </c>
      <c r="J67" s="7">
        <v>1</v>
      </c>
      <c r="K67" s="7">
        <v>2343</v>
      </c>
      <c r="L67" s="7">
        <v>2340</v>
      </c>
      <c r="M67" s="7">
        <v>3</v>
      </c>
      <c r="N67" s="68">
        <v>99.8</v>
      </c>
    </row>
    <row r="69" spans="1:14" ht="20.399999999999999" customHeight="1">
      <c r="A69" s="72" t="s">
        <v>39</v>
      </c>
      <c r="B69" s="72"/>
      <c r="C69" s="72"/>
      <c r="D69" s="72"/>
      <c r="E69" s="20"/>
      <c r="F69" s="20"/>
      <c r="G69" s="57"/>
    </row>
    <row r="70" spans="1:14" ht="22.8">
      <c r="A70" s="47" t="s">
        <v>207</v>
      </c>
      <c r="B70" s="45" t="s">
        <v>168</v>
      </c>
      <c r="C70" s="45" t="s">
        <v>150</v>
      </c>
      <c r="D70" s="13">
        <v>40133</v>
      </c>
      <c r="E70" s="13">
        <v>40133</v>
      </c>
      <c r="F70" s="6" t="s">
        <v>80</v>
      </c>
      <c r="G70" s="55" t="s">
        <v>228</v>
      </c>
      <c r="H70" s="7" t="s">
        <v>204</v>
      </c>
      <c r="I70" s="7" t="s">
        <v>245</v>
      </c>
    </row>
    <row r="71" spans="1:14" ht="27.6">
      <c r="A71" s="40" t="s">
        <v>106</v>
      </c>
      <c r="B71" s="44" t="s">
        <v>169</v>
      </c>
      <c r="C71" s="45" t="s">
        <v>170</v>
      </c>
      <c r="D71" s="13">
        <v>40133</v>
      </c>
      <c r="E71" s="13">
        <v>40133</v>
      </c>
      <c r="F71" s="6" t="s">
        <v>189</v>
      </c>
      <c r="G71" s="64" t="s">
        <v>228</v>
      </c>
      <c r="H71" s="7" t="s">
        <v>199</v>
      </c>
      <c r="I71" s="6" t="s">
        <v>255</v>
      </c>
    </row>
    <row r="72" spans="1:14" ht="27.6">
      <c r="A72" s="40" t="s">
        <v>107</v>
      </c>
      <c r="B72" s="45" t="s">
        <v>172</v>
      </c>
      <c r="C72" s="45" t="s">
        <v>171</v>
      </c>
      <c r="D72" s="13">
        <v>40133</v>
      </c>
      <c r="E72" s="13">
        <v>40133</v>
      </c>
      <c r="F72" s="6" t="s">
        <v>43</v>
      </c>
      <c r="G72" s="55" t="s">
        <v>228</v>
      </c>
      <c r="H72" s="7" t="s">
        <v>199</v>
      </c>
      <c r="I72" s="6" t="s">
        <v>256</v>
      </c>
    </row>
    <row r="73" spans="1:14" ht="27.6">
      <c r="A73" s="27" t="s">
        <v>50</v>
      </c>
      <c r="B73" s="45"/>
      <c r="C73" s="45"/>
      <c r="D73" s="13">
        <v>40133</v>
      </c>
      <c r="E73" s="13">
        <v>40133</v>
      </c>
      <c r="F73" s="6" t="s">
        <v>49</v>
      </c>
      <c r="G73" s="56" t="s">
        <v>215</v>
      </c>
      <c r="H73" s="7" t="s">
        <v>150</v>
      </c>
    </row>
    <row r="74" spans="1:14" ht="55.2">
      <c r="A74" s="6" t="s">
        <v>108</v>
      </c>
      <c r="B74" s="44" t="s">
        <v>173</v>
      </c>
      <c r="C74" s="6" t="s">
        <v>174</v>
      </c>
      <c r="D74" s="13">
        <v>40133</v>
      </c>
      <c r="E74" s="13">
        <v>40133</v>
      </c>
      <c r="F74" s="6" t="s">
        <v>189</v>
      </c>
      <c r="G74" s="55" t="s">
        <v>228</v>
      </c>
      <c r="H74" s="7" t="s">
        <v>199</v>
      </c>
      <c r="J74" s="7">
        <v>1</v>
      </c>
      <c r="K74" s="7">
        <v>2198</v>
      </c>
      <c r="L74" s="7">
        <v>2518</v>
      </c>
      <c r="M74" s="7">
        <v>300</v>
      </c>
      <c r="N74" s="68">
        <v>88</v>
      </c>
    </row>
    <row r="75" spans="1:14" ht="45" customHeight="1">
      <c r="A75" s="6" t="s">
        <v>254</v>
      </c>
      <c r="B75" s="45" t="s">
        <v>153</v>
      </c>
      <c r="C75" s="45" t="s">
        <v>175</v>
      </c>
      <c r="D75" s="13">
        <v>40133</v>
      </c>
      <c r="E75" s="13">
        <v>40133</v>
      </c>
      <c r="F75" s="6" t="s">
        <v>56</v>
      </c>
      <c r="G75" s="62" t="s">
        <v>228</v>
      </c>
      <c r="H75" s="7" t="s">
        <v>204</v>
      </c>
      <c r="I75" s="5" t="s">
        <v>253</v>
      </c>
      <c r="J75" s="7">
        <v>1</v>
      </c>
      <c r="K75" s="7">
        <v>4294</v>
      </c>
      <c r="L75" s="7">
        <v>4294</v>
      </c>
      <c r="M75" s="7">
        <v>1</v>
      </c>
      <c r="N75" s="68">
        <v>99.9</v>
      </c>
    </row>
    <row r="76" spans="1:14" ht="30.6" customHeight="1">
      <c r="A76" s="6" t="s">
        <v>213</v>
      </c>
      <c r="B76" s="45" t="s">
        <v>153</v>
      </c>
      <c r="C76" s="45" t="s">
        <v>176</v>
      </c>
      <c r="D76" s="13">
        <v>40133</v>
      </c>
      <c r="E76" s="13">
        <v>40133</v>
      </c>
      <c r="F76" s="6" t="s">
        <v>56</v>
      </c>
      <c r="G76" s="55" t="s">
        <v>228</v>
      </c>
      <c r="H76" s="7" t="s">
        <v>204</v>
      </c>
      <c r="J76" s="7">
        <v>1</v>
      </c>
      <c r="K76" s="7">
        <v>3449</v>
      </c>
      <c r="L76" s="7">
        <v>3449</v>
      </c>
      <c r="M76" s="7">
        <v>4</v>
      </c>
      <c r="N76" s="68">
        <v>99.8</v>
      </c>
    </row>
    <row r="77" spans="1:14" ht="27.6">
      <c r="A77" s="6" t="s">
        <v>214</v>
      </c>
      <c r="B77" s="6" t="s">
        <v>177</v>
      </c>
      <c r="C77" s="6" t="s">
        <v>164</v>
      </c>
      <c r="D77" s="13">
        <v>40133</v>
      </c>
      <c r="E77" s="13">
        <v>40133</v>
      </c>
      <c r="F77" s="6" t="s">
        <v>56</v>
      </c>
      <c r="G77" s="55" t="s">
        <v>228</v>
      </c>
      <c r="H77" s="7" t="s">
        <v>252</v>
      </c>
      <c r="J77" s="7">
        <v>1</v>
      </c>
      <c r="K77" s="7">
        <v>6</v>
      </c>
      <c r="L77" s="7">
        <v>6</v>
      </c>
      <c r="N77" s="68">
        <v>100</v>
      </c>
    </row>
    <row r="78" spans="1:14" ht="55.2">
      <c r="A78" s="6" t="s">
        <v>202</v>
      </c>
      <c r="B78" s="6" t="s">
        <v>180</v>
      </c>
      <c r="C78" s="6" t="s">
        <v>178</v>
      </c>
      <c r="D78" s="13">
        <v>40133</v>
      </c>
      <c r="E78" s="13">
        <v>40133</v>
      </c>
      <c r="F78" s="6" t="s">
        <v>56</v>
      </c>
      <c r="G78" s="55" t="s">
        <v>228</v>
      </c>
      <c r="H78" s="7" t="s">
        <v>199</v>
      </c>
      <c r="I78" s="6" t="s">
        <v>266</v>
      </c>
      <c r="J78" s="7">
        <v>1</v>
      </c>
      <c r="K78" s="7">
        <v>18250</v>
      </c>
      <c r="L78" s="7">
        <v>24433</v>
      </c>
    </row>
    <row r="79" spans="1:14" ht="57.6" customHeight="1">
      <c r="A79" s="6" t="s">
        <v>270</v>
      </c>
      <c r="B79" s="6" t="s">
        <v>267</v>
      </c>
      <c r="C79" s="6" t="s">
        <v>179</v>
      </c>
      <c r="D79" s="13">
        <v>40133</v>
      </c>
      <c r="E79" s="13">
        <v>40133</v>
      </c>
      <c r="F79" s="6" t="s">
        <v>56</v>
      </c>
      <c r="G79" s="55" t="s">
        <v>228</v>
      </c>
      <c r="H79" s="7" t="s">
        <v>199</v>
      </c>
      <c r="I79" s="6" t="s">
        <v>269</v>
      </c>
      <c r="J79" s="7">
        <v>1</v>
      </c>
      <c r="K79" s="7">
        <v>18268</v>
      </c>
      <c r="L79" s="7">
        <v>18504</v>
      </c>
      <c r="M79" s="6" t="s">
        <v>278</v>
      </c>
      <c r="N79" s="68">
        <v>99.86</v>
      </c>
    </row>
    <row r="81" spans="1:14" ht="15">
      <c r="A81" s="19" t="s">
        <v>81</v>
      </c>
      <c r="B81" s="19"/>
      <c r="C81" s="19"/>
      <c r="D81" s="21">
        <v>40134</v>
      </c>
      <c r="E81" s="21">
        <v>40134</v>
      </c>
      <c r="F81" s="36" t="s">
        <v>190</v>
      </c>
      <c r="G81" s="58" t="s">
        <v>228</v>
      </c>
      <c r="H81" s="7" t="s">
        <v>150</v>
      </c>
    </row>
    <row r="82" spans="1:14" ht="27.6">
      <c r="A82" s="25" t="s">
        <v>287</v>
      </c>
      <c r="B82" s="45" t="s">
        <v>6</v>
      </c>
      <c r="C82" s="45" t="s">
        <v>138</v>
      </c>
      <c r="D82" s="23">
        <v>40134</v>
      </c>
      <c r="E82" s="23">
        <v>40134</v>
      </c>
      <c r="F82" s="6" t="s">
        <v>56</v>
      </c>
      <c r="G82" s="55" t="s">
        <v>228</v>
      </c>
      <c r="H82" s="7" t="s">
        <v>150</v>
      </c>
      <c r="J82" s="7">
        <v>1</v>
      </c>
      <c r="K82" s="7">
        <v>6822</v>
      </c>
      <c r="L82" s="7">
        <v>5938</v>
      </c>
      <c r="M82" s="7" t="s">
        <v>268</v>
      </c>
      <c r="N82" s="68">
        <f>L82/K82*100</f>
        <v>87.041923189680446</v>
      </c>
    </row>
    <row r="83" spans="1:14">
      <c r="A83" s="6"/>
      <c r="B83" s="6"/>
      <c r="C83" s="6"/>
      <c r="D83" s="7"/>
      <c r="E83" s="7"/>
      <c r="F83" s="6"/>
      <c r="G83" s="56"/>
    </row>
    <row r="84" spans="1:14">
      <c r="A84" s="6" t="s">
        <v>217</v>
      </c>
      <c r="B84" s="6">
        <v>1</v>
      </c>
      <c r="C84" s="6"/>
      <c r="D84" s="23">
        <v>40134</v>
      </c>
      <c r="E84" s="23">
        <v>40137</v>
      </c>
      <c r="F84" s="6" t="s">
        <v>103</v>
      </c>
      <c r="G84" s="55" t="s">
        <v>228</v>
      </c>
      <c r="I84" s="7" t="s">
        <v>257</v>
      </c>
    </row>
    <row r="85" spans="1:14">
      <c r="A85" s="6" t="s">
        <v>217</v>
      </c>
      <c r="B85" s="6">
        <v>6</v>
      </c>
      <c r="C85" s="6"/>
      <c r="D85" s="23">
        <v>40134</v>
      </c>
      <c r="E85" s="23">
        <v>40137</v>
      </c>
      <c r="F85" s="6" t="s">
        <v>218</v>
      </c>
      <c r="G85" s="55" t="s">
        <v>228</v>
      </c>
    </row>
    <row r="86" spans="1:14">
      <c r="A86" s="6" t="s">
        <v>217</v>
      </c>
      <c r="B86" s="6">
        <v>20</v>
      </c>
      <c r="C86" s="6"/>
      <c r="D86" s="23">
        <v>40134</v>
      </c>
      <c r="E86" s="23">
        <v>40137</v>
      </c>
      <c r="F86" s="6" t="s">
        <v>188</v>
      </c>
      <c r="G86" s="55" t="s">
        <v>228</v>
      </c>
    </row>
    <row r="87" spans="1:14">
      <c r="A87" s="6" t="s">
        <v>217</v>
      </c>
      <c r="B87" s="6">
        <v>12</v>
      </c>
      <c r="C87" s="6"/>
      <c r="D87" s="23">
        <v>40134</v>
      </c>
      <c r="E87" s="23">
        <v>40137</v>
      </c>
      <c r="F87" s="6" t="s">
        <v>219</v>
      </c>
      <c r="G87" s="55" t="s">
        <v>228</v>
      </c>
    </row>
    <row r="88" spans="1:14">
      <c r="A88" s="6" t="s">
        <v>217</v>
      </c>
      <c r="B88" s="6">
        <v>2</v>
      </c>
      <c r="C88" s="6"/>
      <c r="D88" s="23">
        <v>40134</v>
      </c>
      <c r="E88" s="23">
        <v>40137</v>
      </c>
      <c r="F88" s="6" t="s">
        <v>220</v>
      </c>
      <c r="G88" s="55" t="s">
        <v>228</v>
      </c>
    </row>
    <row r="89" spans="1:14">
      <c r="A89" s="6" t="s">
        <v>217</v>
      </c>
      <c r="B89" s="6">
        <v>24</v>
      </c>
      <c r="C89" s="6"/>
      <c r="D89" s="23">
        <v>40134</v>
      </c>
      <c r="E89" s="23">
        <v>40137</v>
      </c>
      <c r="F89" s="6" t="s">
        <v>190</v>
      </c>
      <c r="G89" s="55" t="s">
        <v>228</v>
      </c>
    </row>
    <row r="90" spans="1:14">
      <c r="A90" s="6" t="s">
        <v>217</v>
      </c>
      <c r="B90" s="6">
        <v>1</v>
      </c>
      <c r="C90" s="6"/>
      <c r="D90" s="23">
        <v>40134</v>
      </c>
      <c r="E90" s="23">
        <v>40137</v>
      </c>
      <c r="F90" s="6" t="s">
        <v>221</v>
      </c>
      <c r="G90" s="55" t="s">
        <v>228</v>
      </c>
    </row>
    <row r="91" spans="1:14">
      <c r="A91" s="6" t="s">
        <v>217</v>
      </c>
      <c r="B91" s="6">
        <v>2</v>
      </c>
      <c r="C91" s="6"/>
      <c r="D91" s="23">
        <v>40134</v>
      </c>
      <c r="E91" s="23">
        <v>40137</v>
      </c>
      <c r="F91" s="6" t="s">
        <v>189</v>
      </c>
      <c r="G91" s="55" t="s">
        <v>228</v>
      </c>
    </row>
    <row r="92" spans="1:14">
      <c r="A92" s="6" t="s">
        <v>217</v>
      </c>
      <c r="B92" s="6">
        <v>14</v>
      </c>
      <c r="C92" s="6"/>
      <c r="D92" s="23">
        <v>40134</v>
      </c>
      <c r="E92" s="23">
        <v>40137</v>
      </c>
      <c r="F92" s="6" t="s">
        <v>222</v>
      </c>
      <c r="G92" s="55" t="s">
        <v>228</v>
      </c>
    </row>
    <row r="93" spans="1:14">
      <c r="A93" s="14"/>
      <c r="B93" s="14"/>
      <c r="C93" s="14"/>
      <c r="D93" s="53"/>
      <c r="E93" s="53"/>
      <c r="G93" s="14"/>
    </row>
    <row r="94" spans="1:14">
      <c r="A94" s="14"/>
      <c r="B94" s="14"/>
      <c r="C94" s="14"/>
      <c r="D94" s="53"/>
      <c r="E94" s="53"/>
      <c r="G94" s="14"/>
    </row>
    <row r="95" spans="1:14">
      <c r="A95" s="14"/>
      <c r="B95" s="14"/>
      <c r="C95" s="14"/>
      <c r="D95" s="53"/>
      <c r="E95" s="53"/>
      <c r="G95" s="14"/>
    </row>
    <row r="96" spans="1:14">
      <c r="A96" s="14"/>
    </row>
    <row r="97" spans="1:1">
      <c r="A97" s="37" t="s">
        <v>85</v>
      </c>
    </row>
    <row r="98" spans="1:1">
      <c r="A98" s="22" t="s">
        <v>82</v>
      </c>
    </row>
    <row r="99" spans="1:1" ht="14.4">
      <c r="A99" s="34" t="s">
        <v>83</v>
      </c>
    </row>
    <row r="100" spans="1:1" ht="14.4">
      <c r="A100" s="35" t="s">
        <v>57</v>
      </c>
    </row>
  </sheetData>
  <autoFilter ref="G1:G100">
    <filterColumn colId="0"/>
  </autoFilter>
  <mergeCells count="9">
    <mergeCell ref="A69:D69"/>
    <mergeCell ref="A43:D43"/>
    <mergeCell ref="A57:D57"/>
    <mergeCell ref="A58:A59"/>
    <mergeCell ref="A29:D29"/>
    <mergeCell ref="A30:A31"/>
    <mergeCell ref="A32:A33"/>
    <mergeCell ref="A60:A61"/>
    <mergeCell ref="A47:D47"/>
  </mergeCells>
  <phoneticPr fontId="4" type="noConversion"/>
  <printOptions horizontalCentered="1" headings="1"/>
  <pageMargins left="0.25" right="0.25" top="0.75" bottom="0.75" header="0.3" footer="0.3"/>
  <pageSetup scale="70" fitToHeight="8" orientation="landscape" r:id="rId1"/>
  <headerFooter alignWithMargins="0">
    <oddHeader>&amp;CSupport Pack Application
System Integration
Test Schedule 
(8 business days)</oddHeader>
    <oddFooter xml:space="preserve">&amp;C&amp;Z&amp;F&amp;R&amp;Pof 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2:D76"/>
  <sheetViews>
    <sheetView workbookViewId="0">
      <selection activeCell="D32" sqref="D32"/>
    </sheetView>
  </sheetViews>
  <sheetFormatPr defaultRowHeight="13.2"/>
  <cols>
    <col min="2" max="2" width="16.33203125" customWidth="1"/>
    <col min="3" max="3" width="15.109375" customWidth="1"/>
  </cols>
  <sheetData>
    <row r="2" spans="1:1">
      <c r="A2" s="15" t="s">
        <v>21</v>
      </c>
    </row>
    <row r="6" spans="1:1">
      <c r="A6" s="15" t="s">
        <v>22</v>
      </c>
    </row>
    <row r="10" spans="1:1">
      <c r="A10" s="15" t="s">
        <v>23</v>
      </c>
    </row>
    <row r="11" spans="1:1">
      <c r="A11" t="s">
        <v>29</v>
      </c>
    </row>
    <row r="12" spans="1:1">
      <c r="A12" s="16" t="s">
        <v>30</v>
      </c>
    </row>
    <row r="16" spans="1:1">
      <c r="A16" s="15" t="s">
        <v>12</v>
      </c>
    </row>
    <row r="17" spans="1:4">
      <c r="A17" t="s">
        <v>86</v>
      </c>
    </row>
    <row r="18" spans="1:4">
      <c r="B18" t="s">
        <v>87</v>
      </c>
    </row>
    <row r="19" spans="1:4">
      <c r="B19" t="s">
        <v>88</v>
      </c>
    </row>
    <row r="21" spans="1:4">
      <c r="A21" s="15" t="s">
        <v>20</v>
      </c>
    </row>
    <row r="22" spans="1:4">
      <c r="A22" s="29" t="s">
        <v>110</v>
      </c>
    </row>
    <row r="23" spans="1:4">
      <c r="A23" s="29" t="s">
        <v>109</v>
      </c>
    </row>
    <row r="24" spans="1:4">
      <c r="A24" s="15"/>
      <c r="B24" s="29" t="s">
        <v>111</v>
      </c>
    </row>
    <row r="25" spans="1:4">
      <c r="B25" t="s">
        <v>32</v>
      </c>
    </row>
    <row r="26" spans="1:4">
      <c r="B26" t="s">
        <v>31</v>
      </c>
    </row>
    <row r="27" spans="1:4">
      <c r="B27" t="s">
        <v>27</v>
      </c>
    </row>
    <row r="28" spans="1:4">
      <c r="B28" s="29" t="s">
        <v>112</v>
      </c>
    </row>
    <row r="29" spans="1:4">
      <c r="B29" s="29" t="s">
        <v>113</v>
      </c>
    </row>
    <row r="31" spans="1:4">
      <c r="B31" t="s">
        <v>196</v>
      </c>
      <c r="C31" t="s">
        <v>195</v>
      </c>
      <c r="D31" t="s">
        <v>197</v>
      </c>
    </row>
    <row r="32" spans="1:4" ht="13.8">
      <c r="A32">
        <v>1</v>
      </c>
      <c r="B32" s="6" t="s">
        <v>115</v>
      </c>
    </row>
    <row r="33" spans="1:2" ht="13.8">
      <c r="A33">
        <f>A32+1</f>
        <v>2</v>
      </c>
      <c r="B33" s="6" t="s">
        <v>194</v>
      </c>
    </row>
    <row r="34" spans="1:2" ht="13.8">
      <c r="A34">
        <f t="shared" ref="A34:A72" si="0">A33+1</f>
        <v>3</v>
      </c>
      <c r="B34" s="6" t="s">
        <v>134</v>
      </c>
    </row>
    <row r="35" spans="1:2" ht="13.8">
      <c r="A35">
        <f t="shared" si="0"/>
        <v>4</v>
      </c>
      <c r="B35" s="6" t="s">
        <v>133</v>
      </c>
    </row>
    <row r="36" spans="1:2" ht="13.8">
      <c r="A36">
        <f t="shared" si="0"/>
        <v>5</v>
      </c>
      <c r="B36" s="24" t="s">
        <v>116</v>
      </c>
    </row>
    <row r="37" spans="1:2" ht="13.8">
      <c r="A37">
        <f t="shared" si="0"/>
        <v>6</v>
      </c>
      <c r="B37" s="6" t="s">
        <v>114</v>
      </c>
    </row>
    <row r="38" spans="1:2" ht="13.8">
      <c r="A38">
        <f t="shared" si="0"/>
        <v>7</v>
      </c>
      <c r="B38" s="45" t="s">
        <v>114</v>
      </c>
    </row>
    <row r="39" spans="1:2" ht="13.8">
      <c r="A39">
        <f t="shared" si="0"/>
        <v>8</v>
      </c>
      <c r="B39" s="24" t="s">
        <v>122</v>
      </c>
    </row>
    <row r="40" spans="1:2" ht="13.8">
      <c r="A40">
        <f t="shared" si="0"/>
        <v>9</v>
      </c>
      <c r="B40" s="6" t="s">
        <v>121</v>
      </c>
    </row>
    <row r="41" spans="1:2" ht="13.8">
      <c r="A41">
        <f t="shared" si="0"/>
        <v>10</v>
      </c>
      <c r="B41" s="45" t="s">
        <v>145</v>
      </c>
    </row>
    <row r="42" spans="1:2" ht="13.8">
      <c r="A42">
        <f t="shared" si="0"/>
        <v>11</v>
      </c>
      <c r="B42" s="24" t="s">
        <v>117</v>
      </c>
    </row>
    <row r="43" spans="1:2" ht="13.8">
      <c r="A43">
        <f t="shared" si="0"/>
        <v>12</v>
      </c>
      <c r="B43" s="24" t="s">
        <v>118</v>
      </c>
    </row>
    <row r="44" spans="1:2" ht="13.8">
      <c r="A44">
        <f t="shared" si="0"/>
        <v>13</v>
      </c>
      <c r="B44" s="45" t="s">
        <v>165</v>
      </c>
    </row>
    <row r="45" spans="1:2" ht="13.8">
      <c r="A45">
        <f t="shared" si="0"/>
        <v>14</v>
      </c>
      <c r="B45" s="45" t="s">
        <v>157</v>
      </c>
    </row>
    <row r="46" spans="1:2" ht="13.8">
      <c r="A46">
        <f t="shared" si="0"/>
        <v>15</v>
      </c>
      <c r="B46" s="45" t="s">
        <v>140</v>
      </c>
    </row>
    <row r="47" spans="1:2" ht="13.8">
      <c r="A47">
        <f t="shared" si="0"/>
        <v>16</v>
      </c>
      <c r="B47" s="6" t="s">
        <v>174</v>
      </c>
    </row>
    <row r="48" spans="1:2" ht="13.8">
      <c r="A48">
        <f t="shared" si="0"/>
        <v>17</v>
      </c>
      <c r="B48" s="45" t="s">
        <v>142</v>
      </c>
    </row>
    <row r="49" spans="1:2" ht="13.8">
      <c r="A49">
        <f t="shared" si="0"/>
        <v>18</v>
      </c>
      <c r="B49" s="45" t="s">
        <v>142</v>
      </c>
    </row>
    <row r="50" spans="1:2" ht="13.8">
      <c r="A50">
        <f t="shared" si="0"/>
        <v>19</v>
      </c>
      <c r="B50" s="45" t="s">
        <v>152</v>
      </c>
    </row>
    <row r="51" spans="1:2" ht="13.8">
      <c r="A51">
        <f t="shared" si="0"/>
        <v>20</v>
      </c>
      <c r="B51" s="6" t="s">
        <v>119</v>
      </c>
    </row>
    <row r="52" spans="1:2" ht="13.8">
      <c r="A52">
        <f t="shared" si="0"/>
        <v>21</v>
      </c>
      <c r="B52" s="6" t="s">
        <v>119</v>
      </c>
    </row>
    <row r="53" spans="1:2" ht="13.8">
      <c r="A53">
        <f t="shared" si="0"/>
        <v>22</v>
      </c>
      <c r="B53" s="45" t="s">
        <v>141</v>
      </c>
    </row>
    <row r="54" spans="1:2" ht="13.8">
      <c r="A54">
        <f t="shared" si="0"/>
        <v>23</v>
      </c>
      <c r="B54" s="45" t="s">
        <v>141</v>
      </c>
    </row>
    <row r="55" spans="1:2" ht="13.8">
      <c r="A55">
        <f t="shared" si="0"/>
        <v>24</v>
      </c>
      <c r="B55" s="6" t="s">
        <v>120</v>
      </c>
    </row>
    <row r="56" spans="1:2" ht="13.8">
      <c r="A56">
        <f t="shared" si="0"/>
        <v>25</v>
      </c>
      <c r="B56" s="45" t="s">
        <v>147</v>
      </c>
    </row>
    <row r="57" spans="1:2" ht="13.8">
      <c r="A57">
        <f t="shared" si="0"/>
        <v>26</v>
      </c>
      <c r="B57" s="45" t="s">
        <v>164</v>
      </c>
    </row>
    <row r="58" spans="1:2" ht="13.8">
      <c r="A58">
        <f t="shared" si="0"/>
        <v>27</v>
      </c>
      <c r="B58" s="6" t="s">
        <v>164</v>
      </c>
    </row>
    <row r="59" spans="1:2" ht="13.8">
      <c r="A59">
        <f t="shared" si="0"/>
        <v>28</v>
      </c>
      <c r="B59" s="45" t="s">
        <v>171</v>
      </c>
    </row>
    <row r="60" spans="1:2" ht="13.8">
      <c r="A60">
        <f t="shared" si="0"/>
        <v>29</v>
      </c>
      <c r="B60" s="45" t="s">
        <v>170</v>
      </c>
    </row>
    <row r="61" spans="1:2" ht="13.8">
      <c r="A61">
        <f t="shared" si="0"/>
        <v>30</v>
      </c>
      <c r="B61" s="45" t="s">
        <v>143</v>
      </c>
    </row>
    <row r="62" spans="1:2" ht="13.8">
      <c r="A62">
        <f t="shared" si="0"/>
        <v>31</v>
      </c>
      <c r="B62" s="45" t="s">
        <v>139</v>
      </c>
    </row>
    <row r="63" spans="1:2" ht="13.8">
      <c r="A63">
        <f t="shared" si="0"/>
        <v>32</v>
      </c>
      <c r="B63" s="45" t="s">
        <v>138</v>
      </c>
    </row>
    <row r="64" spans="1:2" ht="13.8">
      <c r="A64">
        <f t="shared" si="0"/>
        <v>33</v>
      </c>
      <c r="B64" s="45" t="s">
        <v>138</v>
      </c>
    </row>
    <row r="65" spans="1:2" ht="13.8">
      <c r="A65">
        <f t="shared" si="0"/>
        <v>34</v>
      </c>
      <c r="B65" s="6" t="s">
        <v>179</v>
      </c>
    </row>
    <row r="66" spans="1:2" ht="13.8">
      <c r="A66">
        <f t="shared" si="0"/>
        <v>35</v>
      </c>
      <c r="B66" s="6" t="s">
        <v>178</v>
      </c>
    </row>
    <row r="67" spans="1:2" ht="13.8">
      <c r="A67">
        <f t="shared" si="0"/>
        <v>36</v>
      </c>
      <c r="B67" s="45" t="s">
        <v>156</v>
      </c>
    </row>
    <row r="68" spans="1:2" ht="13.8">
      <c r="A68">
        <f t="shared" si="0"/>
        <v>37</v>
      </c>
      <c r="B68" s="45" t="s">
        <v>137</v>
      </c>
    </row>
    <row r="69" spans="1:2" ht="13.8">
      <c r="A69">
        <f t="shared" si="0"/>
        <v>38</v>
      </c>
      <c r="B69" s="45" t="s">
        <v>175</v>
      </c>
    </row>
    <row r="70" spans="1:2" ht="13.8">
      <c r="A70">
        <f t="shared" si="0"/>
        <v>39</v>
      </c>
      <c r="B70" s="45" t="s">
        <v>176</v>
      </c>
    </row>
    <row r="71" spans="1:2" ht="13.8">
      <c r="A71">
        <f t="shared" si="0"/>
        <v>40</v>
      </c>
      <c r="B71" s="45" t="s">
        <v>154</v>
      </c>
    </row>
    <row r="72" spans="1:2" ht="13.8">
      <c r="A72">
        <f t="shared" si="0"/>
        <v>41</v>
      </c>
      <c r="B72" s="45" t="s">
        <v>161</v>
      </c>
    </row>
    <row r="73" spans="1:2" ht="13.8">
      <c r="B73" s="45"/>
    </row>
    <row r="74" spans="1:2" ht="13.8">
      <c r="B74" s="45"/>
    </row>
    <row r="75" spans="1:2" ht="13.8">
      <c r="B75" s="45"/>
    </row>
    <row r="76" spans="1:2" ht="13.8">
      <c r="B76" s="45"/>
    </row>
  </sheetData>
  <sortState ref="B32:B76">
    <sortCondition ref="B32:B76"/>
  </sortState>
  <phoneticPr fontId="4" type="noConversion"/>
  <pageMargins left="0.75" right="0.75" top="1" bottom="1" header="0.25" footer="0.5"/>
  <pageSetup orientation="portrait" r:id="rId1"/>
  <headerFooter alignWithMargins="0">
    <oddHeader>&amp;CSupport Pack Application 
System Integration
Test Schedule
Pre-test Prep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B3"/>
  <sheetViews>
    <sheetView workbookViewId="0">
      <selection activeCell="B3" sqref="B3"/>
    </sheetView>
  </sheetViews>
  <sheetFormatPr defaultRowHeight="13.2"/>
  <cols>
    <col min="1" max="1" width="3.44140625" customWidth="1"/>
    <col min="2" max="2" width="71.33203125" customWidth="1"/>
  </cols>
  <sheetData>
    <row r="1" spans="1:2">
      <c r="B1" t="s">
        <v>284</v>
      </c>
    </row>
    <row r="2" spans="1:2">
      <c r="A2">
        <v>1</v>
      </c>
      <c r="B2" s="29" t="s">
        <v>285</v>
      </c>
    </row>
    <row r="3" spans="1:2">
      <c r="A3">
        <v>2</v>
      </c>
      <c r="B3" t="s">
        <v>283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Overview and Assumptions</vt:lpstr>
      <vt:lpstr>Comparision Run Schedule</vt:lpstr>
      <vt:lpstr>Pre-test Prep</vt:lpstr>
      <vt:lpstr>For Next Year</vt:lpstr>
      <vt:lpstr>'Comparision Run Schedule'!Print_Area</vt:lpstr>
      <vt:lpstr>'Comparision Run Schedule'!Print_Titles</vt:lpstr>
    </vt:vector>
  </TitlesOfParts>
  <Company>MIT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FSS</dc:creator>
  <cp:lastModifiedBy>ditr</cp:lastModifiedBy>
  <cp:lastPrinted>2009-11-23T19:07:23Z</cp:lastPrinted>
  <dcterms:created xsi:type="dcterms:W3CDTF">2006-12-12T19:21:27Z</dcterms:created>
  <dcterms:modified xsi:type="dcterms:W3CDTF">2009-12-02T18:25:10Z</dcterms:modified>
</cp:coreProperties>
</file>