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05" windowWidth="17235" windowHeight="12330"/>
  </bookViews>
  <sheets>
    <sheet name="SAPKNA7020_notes" sheetId="1" r:id="rId1"/>
  </sheets>
  <definedNames>
    <definedName name="_xlnm._FilterDatabase" localSheetId="0" hidden="1">SAPKNA7020_notes!$A$1:$F$206</definedName>
  </definedNames>
  <calcPr calcId="145621"/>
</workbook>
</file>

<file path=xl/calcChain.xml><?xml version="1.0" encoding="utf-8"?>
<calcChain xmlns="http://schemas.openxmlformats.org/spreadsheetml/2006/main">
  <c r="D206" i="1" l="1"/>
  <c r="D202" i="1"/>
  <c r="D201" i="1"/>
  <c r="D200" i="1"/>
  <c r="D199" i="1"/>
  <c r="D198" i="1"/>
  <c r="D197" i="1"/>
  <c r="D196" i="1"/>
  <c r="D194" i="1"/>
  <c r="D193" i="1"/>
  <c r="D192" i="1"/>
  <c r="D191" i="1"/>
  <c r="D189" i="1"/>
  <c r="D188" i="1"/>
  <c r="D187" i="1"/>
  <c r="D186" i="1"/>
  <c r="D185" i="1"/>
  <c r="D184" i="1"/>
  <c r="D183" i="1"/>
  <c r="D181" i="1"/>
  <c r="D180" i="1"/>
  <c r="D179" i="1"/>
  <c r="D178" i="1"/>
  <c r="D176" i="1"/>
  <c r="D175" i="1"/>
  <c r="D174" i="1"/>
  <c r="D173" i="1"/>
  <c r="D172" i="1"/>
  <c r="D171" i="1"/>
  <c r="D170" i="1"/>
  <c r="D169" i="1"/>
  <c r="D168" i="1"/>
  <c r="D166" i="1"/>
  <c r="D164" i="1"/>
  <c r="D163" i="1"/>
  <c r="D162" i="1"/>
  <c r="D161" i="1"/>
  <c r="D160" i="1"/>
  <c r="D159" i="1"/>
  <c r="D158" i="1"/>
  <c r="D156" i="1"/>
  <c r="D153" i="1"/>
  <c r="D152" i="1"/>
  <c r="D147" i="1"/>
  <c r="D144" i="1"/>
  <c r="D143" i="1"/>
  <c r="D142" i="1"/>
  <c r="D141" i="1"/>
  <c r="D140" i="1"/>
  <c r="D139" i="1"/>
  <c r="D138" i="1"/>
  <c r="D137" i="1"/>
  <c r="D136" i="1"/>
  <c r="D135" i="1"/>
  <c r="D134" i="1"/>
  <c r="D133" i="1"/>
  <c r="D131" i="1"/>
  <c r="D130" i="1"/>
  <c r="D129" i="1"/>
  <c r="D128" i="1"/>
  <c r="D127" i="1"/>
  <c r="D126" i="1"/>
  <c r="D125" i="1"/>
  <c r="D124" i="1"/>
  <c r="D123" i="1"/>
  <c r="D122" i="1"/>
  <c r="D121" i="1"/>
  <c r="D120" i="1"/>
  <c r="D119" i="1"/>
  <c r="D117" i="1"/>
  <c r="D112" i="1"/>
  <c r="D109" i="1"/>
  <c r="D106" i="1"/>
  <c r="D105" i="1"/>
  <c r="D104" i="1"/>
  <c r="D103" i="1"/>
  <c r="D102" i="1"/>
  <c r="D101" i="1"/>
  <c r="D100" i="1"/>
  <c r="D99" i="1"/>
  <c r="D98" i="1"/>
  <c r="D97" i="1"/>
  <c r="D96" i="1"/>
  <c r="D95" i="1"/>
  <c r="D94" i="1"/>
  <c r="D93" i="1"/>
  <c r="D92" i="1"/>
  <c r="D91" i="1"/>
  <c r="D90" i="1"/>
  <c r="D89" i="1"/>
  <c r="D88" i="1"/>
  <c r="D87" i="1"/>
  <c r="D86" i="1"/>
  <c r="D85" i="1"/>
  <c r="D84" i="1"/>
  <c r="D83" i="1"/>
  <c r="D82" i="1"/>
  <c r="D81" i="1"/>
  <c r="D80" i="1"/>
  <c r="D79" i="1"/>
  <c r="D77" i="1"/>
  <c r="D76" i="1"/>
  <c r="D74" i="1"/>
  <c r="D73" i="1"/>
  <c r="D72" i="1"/>
  <c r="D71" i="1"/>
  <c r="D70" i="1"/>
  <c r="D69" i="1"/>
  <c r="D68" i="1"/>
  <c r="D67" i="1"/>
  <c r="D66" i="1"/>
  <c r="D65" i="1"/>
  <c r="D64" i="1"/>
  <c r="D63" i="1"/>
  <c r="D62" i="1"/>
  <c r="D61" i="1"/>
  <c r="D60" i="1"/>
  <c r="D59" i="1"/>
  <c r="D58" i="1"/>
  <c r="D57" i="1"/>
  <c r="D55" i="1"/>
  <c r="D53" i="1"/>
  <c r="D52" i="1"/>
  <c r="D51" i="1"/>
  <c r="D50" i="1"/>
  <c r="D49" i="1"/>
  <c r="D48" i="1"/>
  <c r="D47" i="1"/>
  <c r="D46" i="1"/>
  <c r="D45" i="1"/>
  <c r="D44" i="1"/>
  <c r="D43" i="1"/>
  <c r="D42" i="1"/>
  <c r="D41" i="1"/>
  <c r="D40" i="1"/>
  <c r="D38" i="1"/>
  <c r="D37" i="1"/>
  <c r="D36" i="1"/>
  <c r="D35" i="1"/>
  <c r="D34" i="1"/>
  <c r="D33" i="1"/>
  <c r="D32" i="1"/>
  <c r="D3" i="1" l="1"/>
  <c r="D4" i="1"/>
  <c r="D5" i="1"/>
  <c r="D6" i="1"/>
  <c r="D7" i="1"/>
  <c r="D8" i="1"/>
  <c r="D9" i="1"/>
  <c r="D11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</calcChain>
</file>

<file path=xl/sharedStrings.xml><?xml version="1.0" encoding="utf-8"?>
<sst xmlns="http://schemas.openxmlformats.org/spreadsheetml/2006/main" count="789" uniqueCount="224">
  <si>
    <t>Component</t>
  </si>
  <si>
    <t>Component name</t>
  </si>
  <si>
    <t>Note number</t>
  </si>
  <si>
    <t>Note version</t>
  </si>
  <si>
    <t>Note description</t>
  </si>
  <si>
    <t>AP</t>
  </si>
  <si>
    <t>Application Platform</t>
  </si>
  <si>
    <t>AP-CFG</t>
  </si>
  <si>
    <t>Product Configuration</t>
  </si>
  <si>
    <t>Input Help for Characteristics in Engine Trace Tool</t>
  </si>
  <si>
    <t>Errors in functions for download/upload of knowledgebases</t>
  </si>
  <si>
    <t>Missing or incomplete package interface definitions</t>
  </si>
  <si>
    <t>AP-CFG-CBA</t>
  </si>
  <si>
    <t>cBASE / Configuration Storage</t>
  </si>
  <si>
    <t>Short dump for where-used list in characteristics</t>
  </si>
  <si>
    <t>Variant matching does not find material variant</t>
  </si>
  <si>
    <t>AP-LIM</t>
  </si>
  <si>
    <t>Logistics Inventory Mangement Engine</t>
  </si>
  <si>
    <t>LIME Dispatcher dumps for big amounts of data in update</t>
  </si>
  <si>
    <t>LIME Dispatcher shows faulty error message</t>
  </si>
  <si>
    <t>AP-MD</t>
  </si>
  <si>
    <t>Master Data</t>
  </si>
  <si>
    <t>AP-MD-IBA</t>
  </si>
  <si>
    <t>Installed Base</t>
  </si>
  <si>
    <t>LÃ¶schen der Tabelle IBEXTINST</t>
  </si>
  <si>
    <t>AP-PRC</t>
  </si>
  <si>
    <t>Pricing and Condition Technique</t>
  </si>
  <si>
    <t>AP-PRC-CON</t>
  </si>
  <si>
    <t>Condition Technique</t>
  </si>
  <si>
    <t>Field check is skipped while maintaining condition records</t>
  </si>
  <si>
    <t>Usage fields of condition record not displayed</t>
  </si>
  <si>
    <t>Price Unit visible even after calculation type changed to U</t>
  </si>
  <si>
    <t>A constant with an initial value cannot be maintained</t>
  </si>
  <si>
    <t>New line not added on click of edit button</t>
  </si>
  <si>
    <t>BenutzerabhÃ¤ngige Programmsteuerung entfernen</t>
  </si>
  <si>
    <t>No condition records are read from condition technique layer</t>
  </si>
  <si>
    <t>Missing objects in package interfaces</t>
  </si>
  <si>
    <t>AP-PRC-PR</t>
  </si>
  <si>
    <t>Pricing</t>
  </si>
  <si>
    <t>internal delivered JavaArchives SAP_AP 700</t>
  </si>
  <si>
    <t>Dummy Note:CRM TCO/Performance-IPC PricingEngine in SP20</t>
  </si>
  <si>
    <t>Adapt test report PRC_CALCRULE_TEST for percentage calculat.</t>
  </si>
  <si>
    <t>Item creation and result retrieval fails</t>
  </si>
  <si>
    <t>Extended checks for customizing of pricing access sequences</t>
  </si>
  <si>
    <t>Missing package interface of package PRICING_GUI_C</t>
  </si>
  <si>
    <t>Runtime error for Pricing Document with invalid currency</t>
  </si>
  <si>
    <t>AP-TTE</t>
  </si>
  <si>
    <t>Tax Engine</t>
  </si>
  <si>
    <t>The cancellation of existing invoice not transfered to R/3</t>
  </si>
  <si>
    <t>Inorrect TXJCD on Reversal Billing Documents</t>
  </si>
  <si>
    <t>DE Decision Tree Change Customising for VAT PACKAGE 2010</t>
  </si>
  <si>
    <t>Support Pack</t>
  </si>
  <si>
    <t>SAPKN7020</t>
  </si>
  <si>
    <t>Errors during export/import of external configuration</t>
  </si>
  <si>
    <t>Abap function module for ipc command GetAllValidGridVariants</t>
  </si>
  <si>
    <t>Package check error in AP-CFG: Package interface incomplete</t>
  </si>
  <si>
    <t>Func. Module /LIME/QUERY_CONTENT has unneces. restrictions</t>
  </si>
  <si>
    <t>Performance improvement BUILD_GUID_LIST and BUILD_LFT_LIST</t>
  </si>
  <si>
    <t>Performance improvement for LIME queries</t>
  </si>
  <si>
    <t>LIME Query does not return correct result list</t>
  </si>
  <si>
    <t>Quellfeld nicht erlaubt wenn Initialkennzeichen gesetzt ist</t>
  </si>
  <si>
    <t>Adaption of test report PRC_GROUP_CONDITION_TEST</t>
  </si>
  <si>
    <t>Application log is not deleted correctly from memory</t>
  </si>
  <si>
    <t>Visibility of method /SAPCND/CL_MNT_WORKAREA_UI~DELETE</t>
  </si>
  <si>
    <t>Langtext zu Fehlermeldung fehlt</t>
  </si>
  <si>
    <t>Decimal places of condition rate are displayed incorrectly</t>
  </si>
  <si>
    <t>Adjustment of test report PRC_HIERARCHY_ACCESS_TEST</t>
  </si>
  <si>
    <t>Missing objects in Package Interfaces</t>
  </si>
  <si>
    <t>Fehler beim Ã„ndern der BelegwÃ¤hrung eines Preisbelegs</t>
  </si>
  <si>
    <t>Invalid Pricing Procedure, Application and Usage</t>
  </si>
  <si>
    <t>Missing tax events in Billing scenarios</t>
  </si>
  <si>
    <t>LO</t>
  </si>
  <si>
    <t>Logistics - General</t>
  </si>
  <si>
    <t>LO-VC</t>
  </si>
  <si>
    <t>Variant Configuration</t>
  </si>
  <si>
    <t>CUCB_GET_CONFIGURATION: Short dump for invalid instance</t>
  </si>
  <si>
    <t>SAPKN7021</t>
  </si>
  <si>
    <t>changes in IPC server commands (configuration engine)</t>
  </si>
  <si>
    <t>Preloading and Caching of Knowledge Base</t>
  </si>
  <si>
    <t>Dump SAPSQL_ARRAY_INSERT_DUPREC in KB delta replication</t>
  </si>
  <si>
    <t>Characteristic group description retrieval fails</t>
  </si>
  <si>
    <t>Wrong type of function module CFG_API_DELETE_CONFIGS</t>
  </si>
  <si>
    <t>Engine trace tool: F4 help for characteristics dumps</t>
  </si>
  <si>
    <t>The price of a configurable product in B2B scenario changes</t>
  </si>
  <si>
    <t>Load all characteristic value texts</t>
  </si>
  <si>
    <t>AP-IBA</t>
  </si>
  <si>
    <t>Installed Base Data Management</t>
  </si>
  <si>
    <t>Correction of message texts for installed base</t>
  </si>
  <si>
    <t>Performance improvement EXEC_WITH_CRIT</t>
  </si>
  <si>
    <t>Performance of /LIME/QUERY_QUAN is not optimal</t>
  </si>
  <si>
    <t>/LIME/QUERY is too slow</t>
  </si>
  <si>
    <t>Performance improvement for LIME query with timestamp</t>
  </si>
  <si>
    <t>/LIME/QUERY_CONTENT is slow on MS SQL</t>
  </si>
  <si>
    <t>Select on /LIME/NQUAN is slow on MSSQL</t>
  </si>
  <si>
    <t>Enhancement of LIME Archiving</t>
  </si>
  <si>
    <t>Query /LIME/QUERY_STOCK result list incorrect</t>
  </si>
  <si>
    <t>TIME STAMP is not consistent at day light savings time.</t>
  </si>
  <si>
    <t>CMWO Drag&amp;Drop Functionality is lost after upgrade to ECC</t>
  </si>
  <si>
    <t>Dump when starting a condition maintenance session</t>
  </si>
  <si>
    <t>Condition determination: No condition records found</t>
  </si>
  <si>
    <t>Multi valued field is used in an access field</t>
  </si>
  <si>
    <t>Access sequence is inconsistent</t>
  </si>
  <si>
    <t>Dump in function module /SAPCND/CNF_REL_ATTRIBUTES_NEW</t>
  </si>
  <si>
    <t>New BAdI interface to change the engine type at runtime</t>
  </si>
  <si>
    <t>Code injection vulnerability in condition technique</t>
  </si>
  <si>
    <t>Correction in /SAPCND/TST_MASTERDATA_UNIT abap unit class</t>
  </si>
  <si>
    <t>Potential modification or disclosure of persisted data in co</t>
  </si>
  <si>
    <t>Wrong Generation status for applications in /SAPCND/T681A</t>
  </si>
  <si>
    <t>Security Issues side effects: Correction</t>
  </si>
  <si>
    <t>WrongMsg:Condition cannot be processed manually</t>
  </si>
  <si>
    <t>Dummy Note:CRM 7.0 EhP1 TCO/Performance - IPC PricingEngine</t>
  </si>
  <si>
    <t>SPC item creation fails in IPC</t>
  </si>
  <si>
    <t>Dummy Note:CRM TCO2/Performance-IPC PricingEngine in SP22</t>
  </si>
  <si>
    <t>Activate BAdI Implementation PRC_DATA_SOURCE_A</t>
  </si>
  <si>
    <t>Item refers to itself as high level item</t>
  </si>
  <si>
    <t>New message PRC_PRI204</t>
  </si>
  <si>
    <t>Setting return flag for IPC header condition return handling</t>
  </si>
  <si>
    <t>Wrong number of decimal places for rate or amount</t>
  </si>
  <si>
    <t>Calculation Pricing Trace for User Exits</t>
  </si>
  <si>
    <t>Assign User Exit UNIT_ROUNDING to application "PRT"</t>
  </si>
  <si>
    <t>TTE_TRACEMODE in the user profile is set to 'X' leads dump</t>
  </si>
  <si>
    <t>2TTE</t>
  </si>
  <si>
    <t>Dummy note - CRM 7.0 EhP2 TCO/Perf - TTE changes</t>
  </si>
  <si>
    <t>CRM</t>
  </si>
  <si>
    <t>Customer Relationship Management</t>
  </si>
  <si>
    <t>CRM-BF</t>
  </si>
  <si>
    <t>Basic Functions</t>
  </si>
  <si>
    <t>CRM-BF-CFG</t>
  </si>
  <si>
    <t>BADI for knowledge base import</t>
  </si>
  <si>
    <t>LO-VC-ECO</t>
  </si>
  <si>
    <t>Engineering Configuration (Order BOM)</t>
  </si>
  <si>
    <t>IBIB locks when using CAVC APIs</t>
  </si>
  <si>
    <t>SCM</t>
  </si>
  <si>
    <t>Supply Chain Management</t>
  </si>
  <si>
    <t>SCM-APO</t>
  </si>
  <si>
    <t>Advanced Planning and Optimization</t>
  </si>
  <si>
    <t>SCM-APO-INT</t>
  </si>
  <si>
    <t>Interfaces</t>
  </si>
  <si>
    <t>SCM-APO-INT-MD</t>
  </si>
  <si>
    <t>SCM-APO-INT-MD-PDS</t>
  </si>
  <si>
    <t>Production Data Structure</t>
  </si>
  <si>
    <t>INT-PDS: Invalid object dependecy assignment causes failure</t>
  </si>
  <si>
    <t>SAPKN7022</t>
  </si>
  <si>
    <t>Table /1SAP1/SE000xxxx missing in data dictionary</t>
  </si>
  <si>
    <t>Decoupling pricing and configuration in sales order context</t>
  </si>
  <si>
    <t>Wrong handling of Knowledge Base hierarchies</t>
  </si>
  <si>
    <t>.png extension type for images in IPC not supported</t>
  </si>
  <si>
    <t>Engine trace information is incomplete</t>
  </si>
  <si>
    <t>Improve UI- Engine interaction</t>
  </si>
  <si>
    <t>AP-CFG-LL</t>
  </si>
  <si>
    <t>Low Level Configuration</t>
  </si>
  <si>
    <t>PDS-EXP: PDS specific application log cannot be expanded</t>
  </si>
  <si>
    <t>Change in PI /LIME/PLT_CORE_4_FRE</t>
  </si>
  <si>
    <t>Field Catalog SAP_LIME_NLOG</t>
  </si>
  <si>
    <t>Correction / Help for duplicate LFT values</t>
  </si>
  <si>
    <t>LIME Serial numbers inconsistencies</t>
  </si>
  <si>
    <t>Correction of tree insert with gap re-use</t>
  </si>
  <si>
    <t>Field value gets erased on selecting no value from F4 help</t>
  </si>
  <si>
    <t>Import of inital items into CRM (table PRCD_ITEM)</t>
  </si>
  <si>
    <t>Value dependent group processing debug level logging</t>
  </si>
  <si>
    <t>item selected for rounding difference distribution is worng</t>
  </si>
  <si>
    <t>Make parameter IV_PERFORM_CALC_TRACE downwards compatible</t>
  </si>
  <si>
    <t>Potential disclosure of persisted data in AP IPC</t>
  </si>
  <si>
    <t>Adapt buffer handling of BAdI PRC_PRICING_INIT</t>
  </si>
  <si>
    <t>Missing exchange rate type during rfc SPC_PERF_CREATE_ITEMS</t>
  </si>
  <si>
    <t>Price Calculation Trace for CRM Web UI</t>
  </si>
  <si>
    <t>Call to External Tax System in the wrong context</t>
  </si>
  <si>
    <t>LO-VC-LOI</t>
  </si>
  <si>
    <t>LO Integration</t>
  </si>
  <si>
    <t>Deadlocks when statistics tables are updated</t>
  </si>
  <si>
    <t>INT-PDS: /SAPAPO/CURTO 804 - Error in the dependency</t>
  </si>
  <si>
    <t>INT-PDS: /SAPAPO/CURTO 804 - Error in the dependency [2]</t>
  </si>
  <si>
    <t>SCM-APO-MD</t>
  </si>
  <si>
    <t>SCM-APO-MD-PDS</t>
  </si>
  <si>
    <t>SCM-APO-MD-PDS-EXP</t>
  </si>
  <si>
    <t>Explosion for Order Creation</t>
  </si>
  <si>
    <t>PDS-EXP: Variant table access with wrong date</t>
  </si>
  <si>
    <t>SAPKN7023</t>
  </si>
  <si>
    <t>Remove Checkman errors</t>
  </si>
  <si>
    <t>Knowledge Base Replication: Short dump during deletion</t>
  </si>
  <si>
    <t>/LIME/QUERY_CONTENT does not return expected results</t>
  </si>
  <si>
    <t>LIME Background delete job should consider VSI</t>
  </si>
  <si>
    <t>Querying LIME objects by long list of ID-s is not possible</t>
  </si>
  <si>
    <t>LIME Serial number inconsistencies in log table</t>
  </si>
  <si>
    <t>Message /LIME/CORE 612 after import of note 1581102</t>
  </si>
  <si>
    <t>technical settings of IBASE tables</t>
  </si>
  <si>
    <t>Wrong value for net value without freight</t>
  </si>
  <si>
    <t>Pricing Conditions not copied while creating follow up</t>
  </si>
  <si>
    <t>Exclusion type L is not supported by AP IPC Pricing</t>
  </si>
  <si>
    <t>Redundant pricing document removal attempt</t>
  </si>
  <si>
    <t>Internal error during pricing (NullPointerException)</t>
  </si>
  <si>
    <t>Wrong pricing when dynamic pricing attributes are reset</t>
  </si>
  <si>
    <t>Package check errors in pricing and condition technique</t>
  </si>
  <si>
    <t>Error when processing billing documents</t>
  </si>
  <si>
    <t>Archiving: PP_ORDER: Configuration not deleted</t>
  </si>
  <si>
    <t>Low-Level config. Characteristic value assignment not found</t>
  </si>
  <si>
    <t>Archiving: Observer (IBINOBS) is not deleted</t>
  </si>
  <si>
    <t>Message CUIB1 100 in INSTANCE_GET_CURRENT_IBASE(CL_CUCB)</t>
  </si>
  <si>
    <t>SAPKN7024</t>
  </si>
  <si>
    <t>Problems with parallel replication of knowledgebases</t>
  </si>
  <si>
    <t>Missing or incomplete package interface definitions (2)</t>
  </si>
  <si>
    <t>CUTRC: Meldung CU027 bei Filter fÃ¼r Constraints</t>
  </si>
  <si>
    <t>Select on /LIME/NQUAN is slow on MS SQL</t>
  </si>
  <si>
    <t>Message /LIME/CORE 131 incorrectly displayed</t>
  </si>
  <si>
    <t>Update Error in /LIME/NTREE - message /LIME/CORE 011</t>
  </si>
  <si>
    <t>IBase:When creatng with reference, no copy of texts</t>
  </si>
  <si>
    <t>IBASE not found due to the Incorrect Object Type.</t>
  </si>
  <si>
    <t>IBASE Status change not detected.</t>
  </si>
  <si>
    <t>Introducing the Exception for BADI BADI_IBASE_SAVE_CHCK</t>
  </si>
  <si>
    <t>Error during XPRAS_UPG: "/SAPCND/ENGINE_TYPE" is unknown</t>
  </si>
  <si>
    <t>Wrong number of messages displayed in GCM</t>
  </si>
  <si>
    <t>Status of the lock not returned from SET_EDIT_MODE</t>
  </si>
  <si>
    <t>Test report regarding integration pricing and configuration</t>
  </si>
  <si>
    <t>Pricing Conditions not copied while creating followup</t>
  </si>
  <si>
    <t>XX</t>
  </si>
  <si>
    <t>Miscellaneous</t>
  </si>
  <si>
    <t>XX-INT</t>
  </si>
  <si>
    <t>For internal SAP use only!</t>
  </si>
  <si>
    <t>XX-INT-NAAS</t>
  </si>
  <si>
    <t>Non-ABAP Assembly</t>
  </si>
  <si>
    <t>XX-INT-NAAS-JAVA</t>
  </si>
  <si>
    <t>Corrections for Java Components</t>
  </si>
  <si>
    <t>Correction is not relevant for patch production</t>
  </si>
  <si>
    <t>SAPKN7025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</si>
</sst>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">
    <xf numFmtId="0" fontId="0" fillId="0" borderId="0" xfId="0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06"/>
  <sheetViews>
    <sheetView tabSelected="1" workbookViewId="0">
      <pane ySplit="1" topLeftCell="A2" activePane="bottomLeft" state="frozen"/>
      <selection pane="bottomLeft" activeCell="B1" sqref="B1"/>
    </sheetView>
  </sheetViews>
  <sheetFormatPr defaultRowHeight="15" x14ac:dyDescent="0.25"/>
  <cols>
    <col min="1" max="1" width="15" customWidth="1"/>
    <col min="2" max="2" width="14.42578125" customWidth="1"/>
    <col min="3" max="3" width="35.85546875" bestFit="1" customWidth="1"/>
    <col min="4" max="4" width="15.85546875" customWidth="1"/>
    <col min="5" max="5" width="15.28515625" customWidth="1"/>
    <col min="6" max="6" width="57.85546875" bestFit="1" customWidth="1"/>
  </cols>
  <sheetData>
    <row r="1" spans="1:6" x14ac:dyDescent="0.25">
      <c r="A1" t="s">
        <v>51</v>
      </c>
      <c r="B1" t="s">
        <v>0</v>
      </c>
      <c r="C1" t="s">
        <v>1</v>
      </c>
      <c r="D1" t="s">
        <v>2</v>
      </c>
      <c r="E1" t="s">
        <v>3</v>
      </c>
      <c r="F1" t="s">
        <v>4</v>
      </c>
    </row>
    <row r="2" spans="1:6" x14ac:dyDescent="0.25">
      <c r="A2" t="s">
        <v>52</v>
      </c>
      <c r="B2" t="s">
        <v>5</v>
      </c>
      <c r="C2" t="s">
        <v>6</v>
      </c>
    </row>
    <row r="3" spans="1:6" x14ac:dyDescent="0.25">
      <c r="A3" t="s">
        <v>52</v>
      </c>
      <c r="B3" t="s">
        <v>7</v>
      </c>
      <c r="C3" t="s">
        <v>8</v>
      </c>
      <c r="D3" t="str">
        <f>HYPERLINK("http://service.sap.com/sap/support/notes/1405637","1405637")</f>
        <v>1405637</v>
      </c>
      <c r="E3">
        <v>3</v>
      </c>
      <c r="F3" t="s">
        <v>9</v>
      </c>
    </row>
    <row r="4" spans="1:6" x14ac:dyDescent="0.25">
      <c r="A4" t="s">
        <v>52</v>
      </c>
      <c r="B4" t="s">
        <v>7</v>
      </c>
      <c r="C4" t="s">
        <v>8</v>
      </c>
      <c r="D4" t="str">
        <f>HYPERLINK("http://service.sap.com/sap/support/notes/1436337","1436337")</f>
        <v>1436337</v>
      </c>
      <c r="E4">
        <v>3</v>
      </c>
      <c r="F4" t="s">
        <v>10</v>
      </c>
    </row>
    <row r="5" spans="1:6" x14ac:dyDescent="0.25">
      <c r="A5" t="s">
        <v>52</v>
      </c>
      <c r="B5" t="s">
        <v>7</v>
      </c>
      <c r="C5" t="s">
        <v>8</v>
      </c>
      <c r="D5" t="str">
        <f>HYPERLINK("http://service.sap.com/sap/support/notes/1443824","1443824")</f>
        <v>1443824</v>
      </c>
      <c r="E5">
        <v>1</v>
      </c>
      <c r="F5" t="s">
        <v>11</v>
      </c>
    </row>
    <row r="6" spans="1:6" x14ac:dyDescent="0.25">
      <c r="A6" t="s">
        <v>52</v>
      </c>
      <c r="B6" t="s">
        <v>12</v>
      </c>
      <c r="C6" t="s">
        <v>13</v>
      </c>
      <c r="D6" t="str">
        <f>HYPERLINK("http://service.sap.com/sap/support/notes/1421080","1421080")</f>
        <v>1421080</v>
      </c>
      <c r="E6">
        <v>1</v>
      </c>
      <c r="F6" t="s">
        <v>14</v>
      </c>
    </row>
    <row r="7" spans="1:6" x14ac:dyDescent="0.25">
      <c r="A7" t="s">
        <v>52</v>
      </c>
      <c r="B7" t="s">
        <v>12</v>
      </c>
      <c r="C7" t="s">
        <v>13</v>
      </c>
      <c r="D7" t="str">
        <f>HYPERLINK("http://service.sap.com/sap/support/notes/1422750","1422750")</f>
        <v>1422750</v>
      </c>
      <c r="E7">
        <v>1</v>
      </c>
      <c r="F7" t="s">
        <v>15</v>
      </c>
    </row>
    <row r="8" spans="1:6" x14ac:dyDescent="0.25">
      <c r="A8" t="s">
        <v>52</v>
      </c>
      <c r="B8" t="s">
        <v>16</v>
      </c>
      <c r="C8" t="s">
        <v>17</v>
      </c>
      <c r="D8" t="str">
        <f>HYPERLINK("http://service.sap.com/sap/support/notes/1422846","1422846")</f>
        <v>1422846</v>
      </c>
      <c r="E8">
        <v>2</v>
      </c>
      <c r="F8" t="s">
        <v>18</v>
      </c>
    </row>
    <row r="9" spans="1:6" x14ac:dyDescent="0.25">
      <c r="A9" t="s">
        <v>52</v>
      </c>
      <c r="B9" t="s">
        <v>16</v>
      </c>
      <c r="C9" t="s">
        <v>17</v>
      </c>
      <c r="D9" t="str">
        <f>HYPERLINK("http://service.sap.com/sap/support/notes/1431427","1431427")</f>
        <v>1431427</v>
      </c>
      <c r="E9">
        <v>2</v>
      </c>
      <c r="F9" t="s">
        <v>19</v>
      </c>
    </row>
    <row r="10" spans="1:6" x14ac:dyDescent="0.25">
      <c r="A10" t="s">
        <v>52</v>
      </c>
      <c r="B10" t="s">
        <v>20</v>
      </c>
      <c r="C10" t="s">
        <v>21</v>
      </c>
    </row>
    <row r="11" spans="1:6" x14ac:dyDescent="0.25">
      <c r="A11" t="s">
        <v>52</v>
      </c>
      <c r="B11" t="s">
        <v>22</v>
      </c>
      <c r="C11" t="s">
        <v>23</v>
      </c>
      <c r="D11" t="str">
        <f>HYPERLINK("http://service.sap.com/sap/support/notes/1428547","1428547")</f>
        <v>1428547</v>
      </c>
      <c r="E11">
        <v>1</v>
      </c>
      <c r="F11" t="s">
        <v>24</v>
      </c>
    </row>
    <row r="12" spans="1:6" x14ac:dyDescent="0.25">
      <c r="A12" t="s">
        <v>52</v>
      </c>
      <c r="B12" t="s">
        <v>25</v>
      </c>
      <c r="C12" t="s">
        <v>26</v>
      </c>
    </row>
    <row r="13" spans="1:6" x14ac:dyDescent="0.25">
      <c r="A13" t="s">
        <v>52</v>
      </c>
      <c r="B13" t="s">
        <v>27</v>
      </c>
      <c r="C13" t="s">
        <v>28</v>
      </c>
      <c r="D13" t="str">
        <f>HYPERLINK("http://service.sap.com/sap/support/notes/1417207","1417207")</f>
        <v>1417207</v>
      </c>
      <c r="E13">
        <v>1</v>
      </c>
      <c r="F13" t="s">
        <v>29</v>
      </c>
    </row>
    <row r="14" spans="1:6" x14ac:dyDescent="0.25">
      <c r="A14" t="s">
        <v>52</v>
      </c>
      <c r="B14" t="s">
        <v>27</v>
      </c>
      <c r="C14" t="s">
        <v>28</v>
      </c>
      <c r="D14" t="str">
        <f>HYPERLINK("http://service.sap.com/sap/support/notes/1423764","1423764")</f>
        <v>1423764</v>
      </c>
      <c r="E14">
        <v>1</v>
      </c>
      <c r="F14" t="s">
        <v>30</v>
      </c>
    </row>
    <row r="15" spans="1:6" x14ac:dyDescent="0.25">
      <c r="A15" t="s">
        <v>52</v>
      </c>
      <c r="B15" t="s">
        <v>27</v>
      </c>
      <c r="C15" t="s">
        <v>28</v>
      </c>
      <c r="D15" t="str">
        <f>HYPERLINK("http://service.sap.com/sap/support/notes/1426034","1426034")</f>
        <v>1426034</v>
      </c>
      <c r="E15">
        <v>1</v>
      </c>
      <c r="F15" t="s">
        <v>31</v>
      </c>
    </row>
    <row r="16" spans="1:6" x14ac:dyDescent="0.25">
      <c r="A16" t="s">
        <v>52</v>
      </c>
      <c r="B16" t="s">
        <v>27</v>
      </c>
      <c r="C16" t="s">
        <v>28</v>
      </c>
      <c r="D16" t="str">
        <f>HYPERLINK("http://service.sap.com/sap/support/notes/1426589","1426589")</f>
        <v>1426589</v>
      </c>
      <c r="E16">
        <v>1</v>
      </c>
      <c r="F16" t="s">
        <v>32</v>
      </c>
    </row>
    <row r="17" spans="1:6" x14ac:dyDescent="0.25">
      <c r="A17" t="s">
        <v>52</v>
      </c>
      <c r="B17" t="s">
        <v>27</v>
      </c>
      <c r="C17" t="s">
        <v>28</v>
      </c>
      <c r="D17" t="str">
        <f>HYPERLINK("http://service.sap.com/sap/support/notes/1427964","1427964")</f>
        <v>1427964</v>
      </c>
      <c r="E17">
        <v>1</v>
      </c>
      <c r="F17" t="s">
        <v>33</v>
      </c>
    </row>
    <row r="18" spans="1:6" x14ac:dyDescent="0.25">
      <c r="A18" t="s">
        <v>52</v>
      </c>
      <c r="B18" t="s">
        <v>27</v>
      </c>
      <c r="C18" t="s">
        <v>28</v>
      </c>
      <c r="D18" t="str">
        <f>HYPERLINK("http://service.sap.com/sap/support/notes/1429835","1429835")</f>
        <v>1429835</v>
      </c>
      <c r="E18">
        <v>1</v>
      </c>
      <c r="F18" t="s">
        <v>34</v>
      </c>
    </row>
    <row r="19" spans="1:6" x14ac:dyDescent="0.25">
      <c r="A19" t="s">
        <v>52</v>
      </c>
      <c r="B19" t="s">
        <v>27</v>
      </c>
      <c r="C19" t="s">
        <v>28</v>
      </c>
      <c r="D19" t="str">
        <f>HYPERLINK("http://service.sap.com/sap/support/notes/1439651","1439651")</f>
        <v>1439651</v>
      </c>
      <c r="E19">
        <v>2</v>
      </c>
      <c r="F19" t="s">
        <v>35</v>
      </c>
    </row>
    <row r="20" spans="1:6" x14ac:dyDescent="0.25">
      <c r="A20" t="s">
        <v>52</v>
      </c>
      <c r="B20" t="s">
        <v>27</v>
      </c>
      <c r="C20" t="s">
        <v>28</v>
      </c>
      <c r="D20" t="str">
        <f>HYPERLINK("http://service.sap.com/sap/support/notes/1440365","1440365")</f>
        <v>1440365</v>
      </c>
      <c r="E20">
        <v>2</v>
      </c>
      <c r="F20" t="s">
        <v>36</v>
      </c>
    </row>
    <row r="21" spans="1:6" x14ac:dyDescent="0.25">
      <c r="A21" t="s">
        <v>52</v>
      </c>
      <c r="B21" t="s">
        <v>37</v>
      </c>
      <c r="C21" t="s">
        <v>38</v>
      </c>
      <c r="D21" t="str">
        <f>HYPERLINK("http://service.sap.com/sap/support/notes/895624","895624")</f>
        <v>895624</v>
      </c>
      <c r="E21">
        <v>3</v>
      </c>
      <c r="F21" t="s">
        <v>39</v>
      </c>
    </row>
    <row r="22" spans="1:6" x14ac:dyDescent="0.25">
      <c r="A22" t="s">
        <v>52</v>
      </c>
      <c r="B22" t="s">
        <v>37</v>
      </c>
      <c r="C22" t="s">
        <v>38</v>
      </c>
      <c r="D22" t="str">
        <f>HYPERLINK("http://service.sap.com/sap/support/notes/1416576","1416576")</f>
        <v>1416576</v>
      </c>
      <c r="E22">
        <v>1</v>
      </c>
      <c r="F22" t="s">
        <v>40</v>
      </c>
    </row>
    <row r="23" spans="1:6" x14ac:dyDescent="0.25">
      <c r="A23" t="s">
        <v>52</v>
      </c>
      <c r="B23" t="s">
        <v>37</v>
      </c>
      <c r="C23" t="s">
        <v>38</v>
      </c>
      <c r="D23" t="str">
        <f>HYPERLINK("http://service.sap.com/sap/support/notes/1419630","1419630")</f>
        <v>1419630</v>
      </c>
      <c r="E23">
        <v>1</v>
      </c>
      <c r="F23" t="s">
        <v>41</v>
      </c>
    </row>
    <row r="24" spans="1:6" x14ac:dyDescent="0.25">
      <c r="A24" t="s">
        <v>52</v>
      </c>
      <c r="B24" t="s">
        <v>37</v>
      </c>
      <c r="C24" t="s">
        <v>38</v>
      </c>
      <c r="D24" t="str">
        <f>HYPERLINK("http://service.sap.com/sap/support/notes/1423124","1423124")</f>
        <v>1423124</v>
      </c>
      <c r="E24">
        <v>1</v>
      </c>
      <c r="F24" t="s">
        <v>42</v>
      </c>
    </row>
    <row r="25" spans="1:6" x14ac:dyDescent="0.25">
      <c r="A25" t="s">
        <v>52</v>
      </c>
      <c r="B25" t="s">
        <v>37</v>
      </c>
      <c r="C25" t="s">
        <v>38</v>
      </c>
      <c r="D25" t="str">
        <f>HYPERLINK("http://service.sap.com/sap/support/notes/1424283","1424283")</f>
        <v>1424283</v>
      </c>
      <c r="E25">
        <v>1</v>
      </c>
      <c r="F25" t="s">
        <v>43</v>
      </c>
    </row>
    <row r="26" spans="1:6" x14ac:dyDescent="0.25">
      <c r="A26" t="s">
        <v>52</v>
      </c>
      <c r="B26" t="s">
        <v>37</v>
      </c>
      <c r="C26" t="s">
        <v>38</v>
      </c>
      <c r="D26" t="str">
        <f>HYPERLINK("http://service.sap.com/sap/support/notes/1429973","1429973")</f>
        <v>1429973</v>
      </c>
      <c r="E26">
        <v>1</v>
      </c>
      <c r="F26" t="s">
        <v>44</v>
      </c>
    </row>
    <row r="27" spans="1:6" x14ac:dyDescent="0.25">
      <c r="A27" t="s">
        <v>52</v>
      </c>
      <c r="B27" t="s">
        <v>37</v>
      </c>
      <c r="C27" t="s">
        <v>38</v>
      </c>
      <c r="D27" t="str">
        <f>HYPERLINK("http://service.sap.com/sap/support/notes/1431730","1431730")</f>
        <v>1431730</v>
      </c>
      <c r="E27">
        <v>3</v>
      </c>
      <c r="F27" t="s">
        <v>45</v>
      </c>
    </row>
    <row r="28" spans="1:6" x14ac:dyDescent="0.25">
      <c r="A28" t="s">
        <v>52</v>
      </c>
      <c r="B28" t="s">
        <v>46</v>
      </c>
      <c r="C28" t="s">
        <v>47</v>
      </c>
      <c r="D28" t="str">
        <f>HYPERLINK("http://service.sap.com/sap/support/notes/1431338","1431338")</f>
        <v>1431338</v>
      </c>
      <c r="E28">
        <v>2</v>
      </c>
      <c r="F28" t="s">
        <v>48</v>
      </c>
    </row>
    <row r="29" spans="1:6" x14ac:dyDescent="0.25">
      <c r="A29" t="s">
        <v>52</v>
      </c>
      <c r="B29" t="s">
        <v>46</v>
      </c>
      <c r="C29" t="s">
        <v>47</v>
      </c>
      <c r="D29" t="str">
        <f>HYPERLINK("http://service.sap.com/sap/support/notes/1434274","1434274")</f>
        <v>1434274</v>
      </c>
      <c r="E29">
        <v>1</v>
      </c>
      <c r="F29" t="s">
        <v>49</v>
      </c>
    </row>
    <row r="30" spans="1:6" x14ac:dyDescent="0.25">
      <c r="A30" t="s">
        <v>52</v>
      </c>
      <c r="B30" t="s">
        <v>46</v>
      </c>
      <c r="C30" t="s">
        <v>47</v>
      </c>
      <c r="D30" t="str">
        <f>HYPERLINK("http://service.sap.com/sap/support/notes/1439304","1439304")</f>
        <v>1439304</v>
      </c>
      <c r="E30">
        <v>1</v>
      </c>
      <c r="F30" t="s">
        <v>50</v>
      </c>
    </row>
    <row r="31" spans="1:6" x14ac:dyDescent="0.25">
      <c r="A31" t="s">
        <v>76</v>
      </c>
      <c r="B31" t="s">
        <v>5</v>
      </c>
      <c r="C31" t="s">
        <v>6</v>
      </c>
    </row>
    <row r="32" spans="1:6" x14ac:dyDescent="0.25">
      <c r="A32" t="s">
        <v>76</v>
      </c>
      <c r="B32" t="s">
        <v>7</v>
      </c>
      <c r="C32" t="s">
        <v>8</v>
      </c>
      <c r="D32" t="str">
        <f>HYPERLINK("http://service.sap.com/sap/support/notes/1449232","1449232")</f>
        <v>1449232</v>
      </c>
      <c r="E32">
        <v>3</v>
      </c>
      <c r="F32" t="s">
        <v>53</v>
      </c>
    </row>
    <row r="33" spans="1:6" x14ac:dyDescent="0.25">
      <c r="A33" t="s">
        <v>76</v>
      </c>
      <c r="B33" t="s">
        <v>7</v>
      </c>
      <c r="C33" t="s">
        <v>8</v>
      </c>
      <c r="D33" t="str">
        <f>HYPERLINK("http://service.sap.com/sap/support/notes/1454770","1454770")</f>
        <v>1454770</v>
      </c>
      <c r="E33">
        <v>1</v>
      </c>
      <c r="F33" t="s">
        <v>54</v>
      </c>
    </row>
    <row r="34" spans="1:6" x14ac:dyDescent="0.25">
      <c r="A34" t="s">
        <v>76</v>
      </c>
      <c r="B34" t="s">
        <v>7</v>
      </c>
      <c r="C34" t="s">
        <v>8</v>
      </c>
      <c r="D34" t="str">
        <f>HYPERLINK("http://service.sap.com/sap/support/notes/1458954","1458954")</f>
        <v>1458954</v>
      </c>
      <c r="E34">
        <v>2</v>
      </c>
      <c r="F34" t="s">
        <v>55</v>
      </c>
    </row>
    <row r="35" spans="1:6" x14ac:dyDescent="0.25">
      <c r="A35" t="s">
        <v>76</v>
      </c>
      <c r="B35" t="s">
        <v>16</v>
      </c>
      <c r="C35" t="s">
        <v>17</v>
      </c>
      <c r="D35" t="str">
        <f>HYPERLINK("http://service.sap.com/sap/support/notes/1437749","1437749")</f>
        <v>1437749</v>
      </c>
      <c r="E35">
        <v>2</v>
      </c>
      <c r="F35" t="s">
        <v>56</v>
      </c>
    </row>
    <row r="36" spans="1:6" x14ac:dyDescent="0.25">
      <c r="A36" t="s">
        <v>76</v>
      </c>
      <c r="B36" t="s">
        <v>16</v>
      </c>
      <c r="C36" t="s">
        <v>17</v>
      </c>
      <c r="D36" t="str">
        <f>HYPERLINK("http://service.sap.com/sap/support/notes/1451952","1451952")</f>
        <v>1451952</v>
      </c>
      <c r="E36">
        <v>1</v>
      </c>
      <c r="F36" t="s">
        <v>57</v>
      </c>
    </row>
    <row r="37" spans="1:6" x14ac:dyDescent="0.25">
      <c r="A37" t="s">
        <v>76</v>
      </c>
      <c r="B37" t="s">
        <v>16</v>
      </c>
      <c r="C37" t="s">
        <v>17</v>
      </c>
      <c r="D37" t="str">
        <f>HYPERLINK("http://service.sap.com/sap/support/notes/1454850","1454850")</f>
        <v>1454850</v>
      </c>
      <c r="E37">
        <v>2</v>
      </c>
      <c r="F37" t="s">
        <v>58</v>
      </c>
    </row>
    <row r="38" spans="1:6" x14ac:dyDescent="0.25">
      <c r="A38" t="s">
        <v>76</v>
      </c>
      <c r="B38" t="s">
        <v>16</v>
      </c>
      <c r="C38" t="s">
        <v>17</v>
      </c>
      <c r="D38" t="str">
        <f>HYPERLINK("http://service.sap.com/sap/support/notes/1462859","1462859")</f>
        <v>1462859</v>
      </c>
      <c r="E38">
        <v>1</v>
      </c>
      <c r="F38" t="s">
        <v>59</v>
      </c>
    </row>
    <row r="39" spans="1:6" x14ac:dyDescent="0.25">
      <c r="A39" t="s">
        <v>76</v>
      </c>
      <c r="B39" t="s">
        <v>25</v>
      </c>
      <c r="C39" t="s">
        <v>26</v>
      </c>
    </row>
    <row r="40" spans="1:6" x14ac:dyDescent="0.25">
      <c r="A40" t="s">
        <v>76</v>
      </c>
      <c r="B40" t="s">
        <v>27</v>
      </c>
      <c r="C40" t="s">
        <v>28</v>
      </c>
      <c r="D40" t="str">
        <f>HYPERLINK("http://service.sap.com/sap/support/notes/1434411","1434411")</f>
        <v>1434411</v>
      </c>
      <c r="E40">
        <v>1</v>
      </c>
      <c r="F40" t="s">
        <v>60</v>
      </c>
    </row>
    <row r="41" spans="1:6" x14ac:dyDescent="0.25">
      <c r="A41" t="s">
        <v>76</v>
      </c>
      <c r="B41" t="s">
        <v>27</v>
      </c>
      <c r="C41" t="s">
        <v>28</v>
      </c>
      <c r="D41" t="str">
        <f>HYPERLINK("http://service.sap.com/sap/support/notes/1443728","1443728")</f>
        <v>1443728</v>
      </c>
      <c r="E41">
        <v>1</v>
      </c>
      <c r="F41" t="s">
        <v>61</v>
      </c>
    </row>
    <row r="42" spans="1:6" x14ac:dyDescent="0.25">
      <c r="A42" t="s">
        <v>76</v>
      </c>
      <c r="B42" t="s">
        <v>27</v>
      </c>
      <c r="C42" t="s">
        <v>28</v>
      </c>
      <c r="D42" t="str">
        <f>HYPERLINK("http://service.sap.com/sap/support/notes/1444615","1444615")</f>
        <v>1444615</v>
      </c>
      <c r="E42">
        <v>2</v>
      </c>
      <c r="F42" t="s">
        <v>62</v>
      </c>
    </row>
    <row r="43" spans="1:6" x14ac:dyDescent="0.25">
      <c r="A43" t="s">
        <v>76</v>
      </c>
      <c r="B43" t="s">
        <v>27</v>
      </c>
      <c r="C43" t="s">
        <v>28</v>
      </c>
      <c r="D43" t="str">
        <f>HYPERLINK("http://service.sap.com/sap/support/notes/1460656","1460656")</f>
        <v>1460656</v>
      </c>
      <c r="E43">
        <v>2</v>
      </c>
      <c r="F43" t="s">
        <v>63</v>
      </c>
    </row>
    <row r="44" spans="1:6" x14ac:dyDescent="0.25">
      <c r="A44" t="s">
        <v>76</v>
      </c>
      <c r="B44" t="s">
        <v>27</v>
      </c>
      <c r="C44" t="s">
        <v>28</v>
      </c>
      <c r="D44" t="str">
        <f>HYPERLINK("http://service.sap.com/sap/support/notes/1461852","1461852")</f>
        <v>1461852</v>
      </c>
      <c r="E44">
        <v>1</v>
      </c>
      <c r="F44" t="s">
        <v>64</v>
      </c>
    </row>
    <row r="45" spans="1:6" x14ac:dyDescent="0.25">
      <c r="A45" t="s">
        <v>76</v>
      </c>
      <c r="B45" t="s">
        <v>27</v>
      </c>
      <c r="C45" t="s">
        <v>28</v>
      </c>
      <c r="D45" t="str">
        <f>HYPERLINK("http://service.sap.com/sap/support/notes/1463982","1463982")</f>
        <v>1463982</v>
      </c>
      <c r="E45">
        <v>1</v>
      </c>
      <c r="F45" t="s">
        <v>65</v>
      </c>
    </row>
    <row r="46" spans="1:6" x14ac:dyDescent="0.25">
      <c r="A46" t="s">
        <v>76</v>
      </c>
      <c r="B46" t="s">
        <v>27</v>
      </c>
      <c r="C46" t="s">
        <v>28</v>
      </c>
      <c r="D46" t="str">
        <f>HYPERLINK("http://service.sap.com/sap/support/notes/1470585","1470585")</f>
        <v>1470585</v>
      </c>
      <c r="E46">
        <v>1</v>
      </c>
      <c r="F46" t="s">
        <v>36</v>
      </c>
    </row>
    <row r="47" spans="1:6" x14ac:dyDescent="0.25">
      <c r="A47" t="s">
        <v>76</v>
      </c>
      <c r="B47" t="s">
        <v>37</v>
      </c>
      <c r="C47" t="s">
        <v>38</v>
      </c>
      <c r="D47" t="str">
        <f>HYPERLINK("http://service.sap.com/sap/support/notes/895624","895624")</f>
        <v>895624</v>
      </c>
      <c r="F47" t="s">
        <v>39</v>
      </c>
    </row>
    <row r="48" spans="1:6" x14ac:dyDescent="0.25">
      <c r="A48" t="s">
        <v>76</v>
      </c>
      <c r="B48" t="s">
        <v>37</v>
      </c>
      <c r="C48" t="s">
        <v>38</v>
      </c>
      <c r="D48" t="str">
        <f>HYPERLINK("http://service.sap.com/sap/support/notes/1416576","1416576")</f>
        <v>1416576</v>
      </c>
      <c r="E48">
        <v>1</v>
      </c>
      <c r="F48" t="s">
        <v>40</v>
      </c>
    </row>
    <row r="49" spans="1:6" x14ac:dyDescent="0.25">
      <c r="A49" t="s">
        <v>76</v>
      </c>
      <c r="B49" t="s">
        <v>37</v>
      </c>
      <c r="C49" t="s">
        <v>38</v>
      </c>
      <c r="D49" t="str">
        <f>HYPERLINK("http://service.sap.com/sap/support/notes/1444351","1444351")</f>
        <v>1444351</v>
      </c>
      <c r="E49">
        <v>1</v>
      </c>
      <c r="F49" t="s">
        <v>66</v>
      </c>
    </row>
    <row r="50" spans="1:6" x14ac:dyDescent="0.25">
      <c r="A50" t="s">
        <v>76</v>
      </c>
      <c r="B50" t="s">
        <v>37</v>
      </c>
      <c r="C50" t="s">
        <v>38</v>
      </c>
      <c r="D50" t="str">
        <f>HYPERLINK("http://service.sap.com/sap/support/notes/1445978","1445978")</f>
        <v>1445978</v>
      </c>
      <c r="E50">
        <v>1</v>
      </c>
      <c r="F50" t="s">
        <v>67</v>
      </c>
    </row>
    <row r="51" spans="1:6" x14ac:dyDescent="0.25">
      <c r="A51" t="s">
        <v>76</v>
      </c>
      <c r="B51" t="s">
        <v>37</v>
      </c>
      <c r="C51" t="s">
        <v>38</v>
      </c>
      <c r="D51" t="str">
        <f>HYPERLINK("http://service.sap.com/sap/support/notes/1449883","1449883")</f>
        <v>1449883</v>
      </c>
      <c r="E51">
        <v>1</v>
      </c>
      <c r="F51" t="s">
        <v>68</v>
      </c>
    </row>
    <row r="52" spans="1:6" x14ac:dyDescent="0.25">
      <c r="A52" t="s">
        <v>76</v>
      </c>
      <c r="B52" t="s">
        <v>37</v>
      </c>
      <c r="C52" t="s">
        <v>38</v>
      </c>
      <c r="D52" t="str">
        <f>HYPERLINK("http://service.sap.com/sap/support/notes/1470254","1470254")</f>
        <v>1470254</v>
      </c>
      <c r="E52">
        <v>2</v>
      </c>
      <c r="F52" t="s">
        <v>69</v>
      </c>
    </row>
    <row r="53" spans="1:6" x14ac:dyDescent="0.25">
      <c r="A53" t="s">
        <v>76</v>
      </c>
      <c r="B53" t="s">
        <v>46</v>
      </c>
      <c r="C53" t="s">
        <v>47</v>
      </c>
      <c r="D53" t="str">
        <f>HYPERLINK("http://service.sap.com/sap/support/notes/1458138","1458138")</f>
        <v>1458138</v>
      </c>
      <c r="E53">
        <v>5</v>
      </c>
      <c r="F53" t="s">
        <v>70</v>
      </c>
    </row>
    <row r="54" spans="1:6" x14ac:dyDescent="0.25">
      <c r="A54" t="s">
        <v>76</v>
      </c>
      <c r="B54" t="s">
        <v>71</v>
      </c>
      <c r="C54" t="s">
        <v>72</v>
      </c>
    </row>
    <row r="55" spans="1:6" x14ac:dyDescent="0.25">
      <c r="A55" t="s">
        <v>76</v>
      </c>
      <c r="B55" t="s">
        <v>73</v>
      </c>
      <c r="C55" t="s">
        <v>74</v>
      </c>
      <c r="D55" t="str">
        <f>HYPERLINK("http://service.sap.com/sap/support/notes/1460476","1460476")</f>
        <v>1460476</v>
      </c>
      <c r="E55">
        <v>3</v>
      </c>
      <c r="F55" t="s">
        <v>75</v>
      </c>
    </row>
    <row r="56" spans="1:6" x14ac:dyDescent="0.25">
      <c r="A56" t="s">
        <v>142</v>
      </c>
      <c r="B56" t="s">
        <v>5</v>
      </c>
      <c r="C56" t="s">
        <v>6</v>
      </c>
    </row>
    <row r="57" spans="1:6" x14ac:dyDescent="0.25">
      <c r="A57" t="s">
        <v>142</v>
      </c>
      <c r="B57" t="s">
        <v>7</v>
      </c>
      <c r="C57" t="s">
        <v>8</v>
      </c>
      <c r="D57" t="str">
        <f>HYPERLINK("http://service.sap.com/sap/support/notes/1170771","1170771")</f>
        <v>1170771</v>
      </c>
      <c r="E57">
        <v>4</v>
      </c>
      <c r="F57" t="s">
        <v>77</v>
      </c>
    </row>
    <row r="58" spans="1:6" x14ac:dyDescent="0.25">
      <c r="A58" t="s">
        <v>142</v>
      </c>
      <c r="B58" t="s">
        <v>7</v>
      </c>
      <c r="C58" t="s">
        <v>8</v>
      </c>
      <c r="D58" t="str">
        <f>HYPERLINK("http://service.sap.com/sap/support/notes/1330235","1330235")</f>
        <v>1330235</v>
      </c>
      <c r="E58">
        <v>6</v>
      </c>
      <c r="F58" t="s">
        <v>78</v>
      </c>
    </row>
    <row r="59" spans="1:6" x14ac:dyDescent="0.25">
      <c r="A59" t="s">
        <v>142</v>
      </c>
      <c r="B59" t="s">
        <v>7</v>
      </c>
      <c r="C59" t="s">
        <v>8</v>
      </c>
      <c r="D59" t="str">
        <f>HYPERLINK("http://service.sap.com/sap/support/notes/1454770","1454770")</f>
        <v>1454770</v>
      </c>
      <c r="E59">
        <v>1</v>
      </c>
      <c r="F59" t="s">
        <v>54</v>
      </c>
    </row>
    <row r="60" spans="1:6" x14ac:dyDescent="0.25">
      <c r="A60" t="s">
        <v>142</v>
      </c>
      <c r="B60" t="s">
        <v>7</v>
      </c>
      <c r="C60" t="s">
        <v>8</v>
      </c>
      <c r="D60" t="str">
        <f>HYPERLINK("http://service.sap.com/sap/support/notes/1472284","1472284")</f>
        <v>1472284</v>
      </c>
      <c r="E60">
        <v>1</v>
      </c>
      <c r="F60" t="s">
        <v>79</v>
      </c>
    </row>
    <row r="61" spans="1:6" x14ac:dyDescent="0.25">
      <c r="A61" t="s">
        <v>142</v>
      </c>
      <c r="B61" t="s">
        <v>7</v>
      </c>
      <c r="C61" t="s">
        <v>8</v>
      </c>
      <c r="D61" t="str">
        <f>HYPERLINK("http://service.sap.com/sap/support/notes/1472494","1472494")</f>
        <v>1472494</v>
      </c>
      <c r="E61">
        <v>1</v>
      </c>
      <c r="F61" t="s">
        <v>80</v>
      </c>
    </row>
    <row r="62" spans="1:6" x14ac:dyDescent="0.25">
      <c r="A62" t="s">
        <v>142</v>
      </c>
      <c r="B62" t="s">
        <v>7</v>
      </c>
      <c r="C62" t="s">
        <v>8</v>
      </c>
      <c r="D62" t="str">
        <f>HYPERLINK("http://service.sap.com/sap/support/notes/1479779","1479779")</f>
        <v>1479779</v>
      </c>
      <c r="E62">
        <v>1</v>
      </c>
      <c r="F62" t="s">
        <v>81</v>
      </c>
    </row>
    <row r="63" spans="1:6" x14ac:dyDescent="0.25">
      <c r="A63" t="s">
        <v>142</v>
      </c>
      <c r="B63" t="s">
        <v>7</v>
      </c>
      <c r="C63" t="s">
        <v>8</v>
      </c>
      <c r="D63" t="str">
        <f>HYPERLINK("http://service.sap.com/sap/support/notes/1482837","1482837")</f>
        <v>1482837</v>
      </c>
      <c r="E63">
        <v>1</v>
      </c>
      <c r="F63" t="s">
        <v>82</v>
      </c>
    </row>
    <row r="64" spans="1:6" x14ac:dyDescent="0.25">
      <c r="A64" t="s">
        <v>142</v>
      </c>
      <c r="B64" t="s">
        <v>7</v>
      </c>
      <c r="C64" t="s">
        <v>8</v>
      </c>
      <c r="D64" t="str">
        <f>HYPERLINK("http://service.sap.com/sap/support/notes/1506809","1506809")</f>
        <v>1506809</v>
      </c>
      <c r="E64">
        <v>1</v>
      </c>
      <c r="F64" t="s">
        <v>83</v>
      </c>
    </row>
    <row r="65" spans="1:6" x14ac:dyDescent="0.25">
      <c r="A65" t="s">
        <v>142</v>
      </c>
      <c r="B65" t="s">
        <v>7</v>
      </c>
      <c r="C65" t="s">
        <v>8</v>
      </c>
      <c r="D65" t="str">
        <f>HYPERLINK("http://service.sap.com/sap/support/notes/1517807","1517807")</f>
        <v>1517807</v>
      </c>
      <c r="E65">
        <v>1</v>
      </c>
      <c r="F65" t="s">
        <v>84</v>
      </c>
    </row>
    <row r="66" spans="1:6" x14ac:dyDescent="0.25">
      <c r="A66" t="s">
        <v>142</v>
      </c>
      <c r="B66" t="s">
        <v>85</v>
      </c>
      <c r="C66" t="s">
        <v>86</v>
      </c>
      <c r="D66" t="str">
        <f>HYPERLINK("http://service.sap.com/sap/support/notes/1514249","1514249")</f>
        <v>1514249</v>
      </c>
      <c r="E66">
        <v>1</v>
      </c>
      <c r="F66" t="s">
        <v>87</v>
      </c>
    </row>
    <row r="67" spans="1:6" x14ac:dyDescent="0.25">
      <c r="A67" t="s">
        <v>142</v>
      </c>
      <c r="B67" t="s">
        <v>16</v>
      </c>
      <c r="C67" t="s">
        <v>17</v>
      </c>
      <c r="D67" t="str">
        <f>HYPERLINK("http://service.sap.com/sap/support/notes/1463106","1463106")</f>
        <v>1463106</v>
      </c>
      <c r="E67">
        <v>1</v>
      </c>
      <c r="F67" t="s">
        <v>88</v>
      </c>
    </row>
    <row r="68" spans="1:6" x14ac:dyDescent="0.25">
      <c r="A68" t="s">
        <v>142</v>
      </c>
      <c r="B68" t="s">
        <v>16</v>
      </c>
      <c r="C68" t="s">
        <v>17</v>
      </c>
      <c r="D68" t="str">
        <f>HYPERLINK("http://service.sap.com/sap/support/notes/1475007","1475007")</f>
        <v>1475007</v>
      </c>
      <c r="E68">
        <v>1</v>
      </c>
      <c r="F68" t="s">
        <v>89</v>
      </c>
    </row>
    <row r="69" spans="1:6" x14ac:dyDescent="0.25">
      <c r="A69" t="s">
        <v>142</v>
      </c>
      <c r="B69" t="s">
        <v>16</v>
      </c>
      <c r="C69" t="s">
        <v>17</v>
      </c>
      <c r="D69" t="str">
        <f>HYPERLINK("http://service.sap.com/sap/support/notes/1475196","1475196")</f>
        <v>1475196</v>
      </c>
      <c r="E69">
        <v>1</v>
      </c>
      <c r="F69" t="s">
        <v>90</v>
      </c>
    </row>
    <row r="70" spans="1:6" x14ac:dyDescent="0.25">
      <c r="A70" t="s">
        <v>142</v>
      </c>
      <c r="B70" t="s">
        <v>16</v>
      </c>
      <c r="C70" t="s">
        <v>17</v>
      </c>
      <c r="D70" t="str">
        <f>HYPERLINK("http://service.sap.com/sap/support/notes/1484101","1484101")</f>
        <v>1484101</v>
      </c>
      <c r="E70">
        <v>1</v>
      </c>
      <c r="F70" t="s">
        <v>91</v>
      </c>
    </row>
    <row r="71" spans="1:6" x14ac:dyDescent="0.25">
      <c r="A71" t="s">
        <v>142</v>
      </c>
      <c r="B71" t="s">
        <v>16</v>
      </c>
      <c r="C71" t="s">
        <v>17</v>
      </c>
      <c r="D71" t="str">
        <f>HYPERLINK("http://service.sap.com/sap/support/notes/1490343","1490343")</f>
        <v>1490343</v>
      </c>
      <c r="E71">
        <v>1</v>
      </c>
      <c r="F71" t="s">
        <v>92</v>
      </c>
    </row>
    <row r="72" spans="1:6" x14ac:dyDescent="0.25">
      <c r="A72" t="s">
        <v>142</v>
      </c>
      <c r="B72" t="s">
        <v>16</v>
      </c>
      <c r="C72" t="s">
        <v>17</v>
      </c>
      <c r="D72" t="str">
        <f>HYPERLINK("http://service.sap.com/sap/support/notes/1493531","1493531")</f>
        <v>1493531</v>
      </c>
      <c r="E72">
        <v>1</v>
      </c>
      <c r="F72" t="s">
        <v>93</v>
      </c>
    </row>
    <row r="73" spans="1:6" x14ac:dyDescent="0.25">
      <c r="A73" t="s">
        <v>142</v>
      </c>
      <c r="B73" t="s">
        <v>16</v>
      </c>
      <c r="C73" t="s">
        <v>17</v>
      </c>
      <c r="D73" t="str">
        <f>HYPERLINK("http://service.sap.com/sap/support/notes/1506177","1506177")</f>
        <v>1506177</v>
      </c>
      <c r="E73">
        <v>2</v>
      </c>
      <c r="F73" t="s">
        <v>94</v>
      </c>
    </row>
    <row r="74" spans="1:6" x14ac:dyDescent="0.25">
      <c r="A74" t="s">
        <v>142</v>
      </c>
      <c r="B74" t="s">
        <v>16</v>
      </c>
      <c r="C74" t="s">
        <v>17</v>
      </c>
      <c r="D74" t="str">
        <f>HYPERLINK("http://service.sap.com/sap/support/notes/1514954","1514954")</f>
        <v>1514954</v>
      </c>
      <c r="E74">
        <v>1</v>
      </c>
      <c r="F74" t="s">
        <v>95</v>
      </c>
    </row>
    <row r="75" spans="1:6" x14ac:dyDescent="0.25">
      <c r="A75" t="s">
        <v>142</v>
      </c>
      <c r="B75" t="s">
        <v>20</v>
      </c>
      <c r="C75" t="s">
        <v>21</v>
      </c>
    </row>
    <row r="76" spans="1:6" x14ac:dyDescent="0.25">
      <c r="A76" t="s">
        <v>142</v>
      </c>
      <c r="B76" t="s">
        <v>22</v>
      </c>
      <c r="C76" t="s">
        <v>23</v>
      </c>
      <c r="D76" t="str">
        <f>HYPERLINK("http://service.sap.com/sap/support/notes/1457550","1457550")</f>
        <v>1457550</v>
      </c>
      <c r="E76">
        <v>1</v>
      </c>
      <c r="F76" t="s">
        <v>96</v>
      </c>
    </row>
    <row r="77" spans="1:6" x14ac:dyDescent="0.25">
      <c r="A77" t="s">
        <v>142</v>
      </c>
      <c r="B77" t="s">
        <v>22</v>
      </c>
      <c r="C77" t="s">
        <v>23</v>
      </c>
      <c r="D77" t="str">
        <f>HYPERLINK("http://service.sap.com/sap/support/notes/1488525","1488525")</f>
        <v>1488525</v>
      </c>
      <c r="E77">
        <v>1</v>
      </c>
      <c r="F77" t="s">
        <v>97</v>
      </c>
    </row>
    <row r="78" spans="1:6" x14ac:dyDescent="0.25">
      <c r="A78" t="s">
        <v>142</v>
      </c>
      <c r="B78" t="s">
        <v>25</v>
      </c>
      <c r="C78" t="s">
        <v>26</v>
      </c>
    </row>
    <row r="79" spans="1:6" x14ac:dyDescent="0.25">
      <c r="A79" t="s">
        <v>142</v>
      </c>
      <c r="B79" t="s">
        <v>27</v>
      </c>
      <c r="C79" t="s">
        <v>28</v>
      </c>
      <c r="D79" t="str">
        <f>HYPERLINK("http://service.sap.com/sap/support/notes/1468090","1468090")</f>
        <v>1468090</v>
      </c>
      <c r="E79">
        <v>1</v>
      </c>
      <c r="F79" t="s">
        <v>98</v>
      </c>
    </row>
    <row r="80" spans="1:6" x14ac:dyDescent="0.25">
      <c r="A80" t="s">
        <v>142</v>
      </c>
      <c r="B80" t="s">
        <v>27</v>
      </c>
      <c r="C80" t="s">
        <v>28</v>
      </c>
      <c r="D80" t="str">
        <f>HYPERLINK("http://service.sap.com/sap/support/notes/1473074","1473074")</f>
        <v>1473074</v>
      </c>
      <c r="E80">
        <v>1</v>
      </c>
      <c r="F80" t="s">
        <v>99</v>
      </c>
    </row>
    <row r="81" spans="1:6" x14ac:dyDescent="0.25">
      <c r="A81" t="s">
        <v>142</v>
      </c>
      <c r="B81" t="s">
        <v>27</v>
      </c>
      <c r="C81" t="s">
        <v>28</v>
      </c>
      <c r="D81" t="str">
        <f>HYPERLINK("http://service.sap.com/sap/support/notes/1474196","1474196")</f>
        <v>1474196</v>
      </c>
      <c r="E81">
        <v>2</v>
      </c>
      <c r="F81" t="s">
        <v>100</v>
      </c>
    </row>
    <row r="82" spans="1:6" x14ac:dyDescent="0.25">
      <c r="A82" t="s">
        <v>142</v>
      </c>
      <c r="B82" t="s">
        <v>27</v>
      </c>
      <c r="C82" t="s">
        <v>28</v>
      </c>
      <c r="D82" t="str">
        <f>HYPERLINK("http://service.sap.com/sap/support/notes/1476419","1476419")</f>
        <v>1476419</v>
      </c>
      <c r="E82">
        <v>1</v>
      </c>
      <c r="F82" t="s">
        <v>101</v>
      </c>
    </row>
    <row r="83" spans="1:6" x14ac:dyDescent="0.25">
      <c r="A83" t="s">
        <v>142</v>
      </c>
      <c r="B83" t="s">
        <v>27</v>
      </c>
      <c r="C83" t="s">
        <v>28</v>
      </c>
      <c r="D83" t="str">
        <f>HYPERLINK("http://service.sap.com/sap/support/notes/1478210","1478210")</f>
        <v>1478210</v>
      </c>
      <c r="E83">
        <v>2</v>
      </c>
      <c r="F83" t="s">
        <v>102</v>
      </c>
    </row>
    <row r="84" spans="1:6" x14ac:dyDescent="0.25">
      <c r="A84" t="s">
        <v>142</v>
      </c>
      <c r="B84" t="s">
        <v>27</v>
      </c>
      <c r="C84" t="s">
        <v>28</v>
      </c>
      <c r="D84" t="str">
        <f>HYPERLINK("http://service.sap.com/sap/support/notes/1484225","1484225")</f>
        <v>1484225</v>
      </c>
      <c r="E84">
        <v>2</v>
      </c>
      <c r="F84" t="s">
        <v>99</v>
      </c>
    </row>
    <row r="85" spans="1:6" x14ac:dyDescent="0.25">
      <c r="A85" t="s">
        <v>142</v>
      </c>
      <c r="B85" t="s">
        <v>27</v>
      </c>
      <c r="C85" t="s">
        <v>28</v>
      </c>
      <c r="D85" t="str">
        <f>HYPERLINK("http://service.sap.com/sap/support/notes/1495438","1495438")</f>
        <v>1495438</v>
      </c>
      <c r="E85">
        <v>2</v>
      </c>
      <c r="F85" t="s">
        <v>103</v>
      </c>
    </row>
    <row r="86" spans="1:6" x14ac:dyDescent="0.25">
      <c r="A86" t="s">
        <v>142</v>
      </c>
      <c r="B86" t="s">
        <v>27</v>
      </c>
      <c r="C86" t="s">
        <v>28</v>
      </c>
      <c r="D86" t="str">
        <f>HYPERLINK("http://service.sap.com/sap/support/notes/1508412","1508412")</f>
        <v>1508412</v>
      </c>
      <c r="E86">
        <v>2</v>
      </c>
      <c r="F86" t="s">
        <v>104</v>
      </c>
    </row>
    <row r="87" spans="1:6" x14ac:dyDescent="0.25">
      <c r="A87" t="s">
        <v>142</v>
      </c>
      <c r="B87" t="s">
        <v>27</v>
      </c>
      <c r="C87" t="s">
        <v>28</v>
      </c>
      <c r="D87" t="str">
        <f>HYPERLINK("http://service.sap.com/sap/support/notes/1510086","1510086")</f>
        <v>1510086</v>
      </c>
      <c r="E87">
        <v>2</v>
      </c>
      <c r="F87" t="s">
        <v>105</v>
      </c>
    </row>
    <row r="88" spans="1:6" x14ac:dyDescent="0.25">
      <c r="A88" t="s">
        <v>142</v>
      </c>
      <c r="B88" t="s">
        <v>27</v>
      </c>
      <c r="C88" t="s">
        <v>28</v>
      </c>
      <c r="D88" t="str">
        <f>HYPERLINK("http://service.sap.com/sap/support/notes/1510796","1510796")</f>
        <v>1510796</v>
      </c>
      <c r="E88">
        <v>3</v>
      </c>
      <c r="F88" t="s">
        <v>106</v>
      </c>
    </row>
    <row r="89" spans="1:6" x14ac:dyDescent="0.25">
      <c r="A89" t="s">
        <v>142</v>
      </c>
      <c r="B89" t="s">
        <v>27</v>
      </c>
      <c r="C89" t="s">
        <v>28</v>
      </c>
      <c r="D89" t="str">
        <f>HYPERLINK("http://service.sap.com/sap/support/notes/1514214","1514214")</f>
        <v>1514214</v>
      </c>
      <c r="E89">
        <v>2</v>
      </c>
      <c r="F89" t="s">
        <v>107</v>
      </c>
    </row>
    <row r="90" spans="1:6" x14ac:dyDescent="0.25">
      <c r="A90" t="s">
        <v>142</v>
      </c>
      <c r="B90" t="s">
        <v>27</v>
      </c>
      <c r="C90" t="s">
        <v>28</v>
      </c>
      <c r="D90" t="str">
        <f>HYPERLINK("http://service.sap.com/sap/support/notes/1515251","1515251")</f>
        <v>1515251</v>
      </c>
      <c r="E90">
        <v>1</v>
      </c>
      <c r="F90" t="s">
        <v>108</v>
      </c>
    </row>
    <row r="91" spans="1:6" x14ac:dyDescent="0.25">
      <c r="A91" t="s">
        <v>142</v>
      </c>
      <c r="B91" t="s">
        <v>37</v>
      </c>
      <c r="C91" t="s">
        <v>38</v>
      </c>
      <c r="D91" t="str">
        <f>HYPERLINK("http://service.sap.com/sap/support/notes/895624","895624")</f>
        <v>895624</v>
      </c>
      <c r="E91">
        <v>3</v>
      </c>
      <c r="F91" t="s">
        <v>39</v>
      </c>
    </row>
    <row r="92" spans="1:6" x14ac:dyDescent="0.25">
      <c r="A92" t="s">
        <v>142</v>
      </c>
      <c r="B92" t="s">
        <v>37</v>
      </c>
      <c r="C92" t="s">
        <v>38</v>
      </c>
      <c r="D92" t="str">
        <f>HYPERLINK("http://service.sap.com/sap/support/notes/1341430","1341430")</f>
        <v>1341430</v>
      </c>
      <c r="E92">
        <v>5</v>
      </c>
      <c r="F92" t="s">
        <v>109</v>
      </c>
    </row>
    <row r="93" spans="1:6" x14ac:dyDescent="0.25">
      <c r="A93" t="s">
        <v>142</v>
      </c>
      <c r="B93" t="s">
        <v>37</v>
      </c>
      <c r="C93" t="s">
        <v>38</v>
      </c>
      <c r="D93" t="str">
        <f>HYPERLINK("http://service.sap.com/sap/support/notes/1367069","1367069")</f>
        <v>1367069</v>
      </c>
      <c r="E93">
        <v>1</v>
      </c>
      <c r="F93" t="s">
        <v>110</v>
      </c>
    </row>
    <row r="94" spans="1:6" x14ac:dyDescent="0.25">
      <c r="A94" t="s">
        <v>142</v>
      </c>
      <c r="B94" t="s">
        <v>37</v>
      </c>
      <c r="C94" t="s">
        <v>38</v>
      </c>
      <c r="D94" t="str">
        <f>HYPERLINK("http://service.sap.com/sap/support/notes/1435481","1435481")</f>
        <v>1435481</v>
      </c>
      <c r="E94">
        <v>1</v>
      </c>
      <c r="F94" t="s">
        <v>111</v>
      </c>
    </row>
    <row r="95" spans="1:6" x14ac:dyDescent="0.25">
      <c r="A95" t="s">
        <v>142</v>
      </c>
      <c r="B95" t="s">
        <v>37</v>
      </c>
      <c r="C95" t="s">
        <v>38</v>
      </c>
      <c r="D95" t="str">
        <f>HYPERLINK("http://service.sap.com/sap/support/notes/1467438","1467438")</f>
        <v>1467438</v>
      </c>
      <c r="E95">
        <v>1</v>
      </c>
      <c r="F95" t="s">
        <v>112</v>
      </c>
    </row>
    <row r="96" spans="1:6" x14ac:dyDescent="0.25">
      <c r="A96" t="s">
        <v>142</v>
      </c>
      <c r="B96" t="s">
        <v>37</v>
      </c>
      <c r="C96" t="s">
        <v>38</v>
      </c>
      <c r="D96" t="str">
        <f>HYPERLINK("http://service.sap.com/sap/support/notes/1471351","1471351")</f>
        <v>1471351</v>
      </c>
      <c r="E96">
        <v>2</v>
      </c>
      <c r="F96" t="s">
        <v>113</v>
      </c>
    </row>
    <row r="97" spans="1:6" x14ac:dyDescent="0.25">
      <c r="A97" t="s">
        <v>142</v>
      </c>
      <c r="B97" t="s">
        <v>37</v>
      </c>
      <c r="C97" t="s">
        <v>38</v>
      </c>
      <c r="D97" t="str">
        <f>HYPERLINK("http://service.sap.com/sap/support/notes/1474907","1474907")</f>
        <v>1474907</v>
      </c>
      <c r="E97">
        <v>2</v>
      </c>
      <c r="F97" t="s">
        <v>114</v>
      </c>
    </row>
    <row r="98" spans="1:6" x14ac:dyDescent="0.25">
      <c r="A98" t="s">
        <v>142</v>
      </c>
      <c r="B98" t="s">
        <v>37</v>
      </c>
      <c r="C98" t="s">
        <v>38</v>
      </c>
      <c r="D98" t="str">
        <f>HYPERLINK("http://service.sap.com/sap/support/notes/1480680","1480680")</f>
        <v>1480680</v>
      </c>
      <c r="E98">
        <v>2</v>
      </c>
      <c r="F98" t="s">
        <v>115</v>
      </c>
    </row>
    <row r="99" spans="1:6" x14ac:dyDescent="0.25">
      <c r="A99" t="s">
        <v>142</v>
      </c>
      <c r="B99" t="s">
        <v>37</v>
      </c>
      <c r="C99" t="s">
        <v>38</v>
      </c>
      <c r="D99" t="str">
        <f>HYPERLINK("http://service.sap.com/sap/support/notes/1482444","1482444")</f>
        <v>1482444</v>
      </c>
      <c r="E99">
        <v>1</v>
      </c>
      <c r="F99" t="s">
        <v>116</v>
      </c>
    </row>
    <row r="100" spans="1:6" x14ac:dyDescent="0.25">
      <c r="A100" t="s">
        <v>142</v>
      </c>
      <c r="B100" t="s">
        <v>37</v>
      </c>
      <c r="C100" t="s">
        <v>38</v>
      </c>
      <c r="D100" t="str">
        <f>HYPERLINK("http://service.sap.com/sap/support/notes/1482719","1482719")</f>
        <v>1482719</v>
      </c>
      <c r="E100">
        <v>2</v>
      </c>
      <c r="F100" t="s">
        <v>117</v>
      </c>
    </row>
    <row r="101" spans="1:6" x14ac:dyDescent="0.25">
      <c r="A101" t="s">
        <v>142</v>
      </c>
      <c r="B101" t="s">
        <v>37</v>
      </c>
      <c r="C101" t="s">
        <v>38</v>
      </c>
      <c r="D101" t="str">
        <f>HYPERLINK("http://service.sap.com/sap/support/notes/1487164","1487164")</f>
        <v>1487164</v>
      </c>
      <c r="E101">
        <v>4</v>
      </c>
      <c r="F101" t="s">
        <v>118</v>
      </c>
    </row>
    <row r="102" spans="1:6" x14ac:dyDescent="0.25">
      <c r="A102" t="s">
        <v>142</v>
      </c>
      <c r="B102" t="s">
        <v>37</v>
      </c>
      <c r="C102" t="s">
        <v>38</v>
      </c>
      <c r="D102" t="str">
        <f>HYPERLINK("http://service.sap.com/sap/support/notes/1499520","1499520")</f>
        <v>1499520</v>
      </c>
      <c r="E102">
        <v>2</v>
      </c>
      <c r="F102" t="s">
        <v>119</v>
      </c>
    </row>
    <row r="103" spans="1:6" x14ac:dyDescent="0.25">
      <c r="A103" t="s">
        <v>142</v>
      </c>
      <c r="B103" t="s">
        <v>46</v>
      </c>
      <c r="C103" t="s">
        <v>47</v>
      </c>
      <c r="D103" t="str">
        <f>HYPERLINK("http://service.sap.com/sap/support/notes/1382143","1382143")</f>
        <v>1382143</v>
      </c>
      <c r="E103">
        <v>2</v>
      </c>
      <c r="F103" t="s">
        <v>120</v>
      </c>
    </row>
    <row r="104" spans="1:6" x14ac:dyDescent="0.25">
      <c r="A104" t="s">
        <v>142</v>
      </c>
      <c r="B104" t="s">
        <v>46</v>
      </c>
      <c r="C104" t="s">
        <v>47</v>
      </c>
      <c r="D104" t="str">
        <f>HYPERLINK("http://service.sap.com/sap/support/notes/1461360","1461360")</f>
        <v>1461360</v>
      </c>
      <c r="E104">
        <v>4</v>
      </c>
      <c r="F104" t="s">
        <v>70</v>
      </c>
    </row>
    <row r="105" spans="1:6" x14ac:dyDescent="0.25">
      <c r="A105" t="s">
        <v>142</v>
      </c>
      <c r="B105" t="s">
        <v>46</v>
      </c>
      <c r="C105" t="s">
        <v>47</v>
      </c>
      <c r="D105" t="str">
        <f>HYPERLINK("http://service.sap.com/sap/support/notes/1509374","1509374")</f>
        <v>1509374</v>
      </c>
      <c r="E105">
        <v>1</v>
      </c>
      <c r="F105" t="s">
        <v>121</v>
      </c>
    </row>
    <row r="106" spans="1:6" x14ac:dyDescent="0.25">
      <c r="A106" t="s">
        <v>142</v>
      </c>
      <c r="B106" t="s">
        <v>46</v>
      </c>
      <c r="C106" t="s">
        <v>47</v>
      </c>
      <c r="D106" t="str">
        <f>HYPERLINK("http://service.sap.com/sap/support/notes/1509592","1509592")</f>
        <v>1509592</v>
      </c>
      <c r="E106">
        <v>1</v>
      </c>
      <c r="F106" t="s">
        <v>122</v>
      </c>
    </row>
    <row r="107" spans="1:6" x14ac:dyDescent="0.25">
      <c r="A107" t="s">
        <v>142</v>
      </c>
      <c r="B107" t="s">
        <v>123</v>
      </c>
      <c r="C107" t="s">
        <v>124</v>
      </c>
    </row>
    <row r="108" spans="1:6" x14ac:dyDescent="0.25">
      <c r="A108" t="s">
        <v>142</v>
      </c>
      <c r="B108" t="s">
        <v>125</v>
      </c>
      <c r="C108" t="s">
        <v>126</v>
      </c>
    </row>
    <row r="109" spans="1:6" x14ac:dyDescent="0.25">
      <c r="A109" t="s">
        <v>142</v>
      </c>
      <c r="B109" t="s">
        <v>127</v>
      </c>
      <c r="C109" t="s">
        <v>8</v>
      </c>
      <c r="D109" t="str">
        <f>HYPERLINK("http://service.sap.com/sap/support/notes/1443339","1443339")</f>
        <v>1443339</v>
      </c>
      <c r="E109">
        <v>3</v>
      </c>
      <c r="F109" t="s">
        <v>128</v>
      </c>
    </row>
    <row r="110" spans="1:6" x14ac:dyDescent="0.25">
      <c r="A110" t="s">
        <v>142</v>
      </c>
      <c r="B110" t="s">
        <v>71</v>
      </c>
      <c r="C110" t="s">
        <v>72</v>
      </c>
    </row>
    <row r="111" spans="1:6" x14ac:dyDescent="0.25">
      <c r="A111" t="s">
        <v>142</v>
      </c>
      <c r="B111" t="s">
        <v>73</v>
      </c>
      <c r="C111" t="s">
        <v>74</v>
      </c>
    </row>
    <row r="112" spans="1:6" x14ac:dyDescent="0.25">
      <c r="A112" t="s">
        <v>142</v>
      </c>
      <c r="B112" t="s">
        <v>129</v>
      </c>
      <c r="C112" t="s">
        <v>130</v>
      </c>
      <c r="D112" t="str">
        <f>HYPERLINK("http://service.sap.com/sap/support/notes/1479316","1479316")</f>
        <v>1479316</v>
      </c>
      <c r="E112">
        <v>1</v>
      </c>
      <c r="F112" t="s">
        <v>131</v>
      </c>
    </row>
    <row r="113" spans="1:6" x14ac:dyDescent="0.25">
      <c r="A113" t="s">
        <v>142</v>
      </c>
      <c r="B113" t="s">
        <v>132</v>
      </c>
      <c r="C113" t="s">
        <v>133</v>
      </c>
    </row>
    <row r="114" spans="1:6" x14ac:dyDescent="0.25">
      <c r="A114" t="s">
        <v>142</v>
      </c>
      <c r="B114" t="s">
        <v>134</v>
      </c>
      <c r="C114" t="s">
        <v>135</v>
      </c>
    </row>
    <row r="115" spans="1:6" x14ac:dyDescent="0.25">
      <c r="A115" t="s">
        <v>142</v>
      </c>
      <c r="B115" t="s">
        <v>136</v>
      </c>
      <c r="C115" t="s">
        <v>137</v>
      </c>
    </row>
    <row r="116" spans="1:6" x14ac:dyDescent="0.25">
      <c r="A116" t="s">
        <v>142</v>
      </c>
      <c r="B116" t="s">
        <v>138</v>
      </c>
      <c r="C116" t="s">
        <v>21</v>
      </c>
    </row>
    <row r="117" spans="1:6" x14ac:dyDescent="0.25">
      <c r="A117" t="s">
        <v>142</v>
      </c>
      <c r="B117" t="s">
        <v>139</v>
      </c>
      <c r="C117" t="s">
        <v>140</v>
      </c>
      <c r="D117" t="str">
        <f>HYPERLINK("http://service.sap.com/sap/support/notes/1477572","1477572")</f>
        <v>1477572</v>
      </c>
      <c r="E117">
        <v>1</v>
      </c>
      <c r="F117" t="s">
        <v>141</v>
      </c>
    </row>
    <row r="118" spans="1:6" x14ac:dyDescent="0.25">
      <c r="A118" t="s">
        <v>177</v>
      </c>
      <c r="B118" t="s">
        <v>5</v>
      </c>
      <c r="C118" t="s">
        <v>6</v>
      </c>
    </row>
    <row r="119" spans="1:6" x14ac:dyDescent="0.25">
      <c r="A119" t="s">
        <v>177</v>
      </c>
      <c r="B119" t="s">
        <v>7</v>
      </c>
      <c r="C119" t="s">
        <v>8</v>
      </c>
      <c r="D119" t="str">
        <f>HYPERLINK("http://service.sap.com/sap/support/notes/1508105","1508105")</f>
        <v>1508105</v>
      </c>
      <c r="E119">
        <v>3</v>
      </c>
      <c r="F119" t="s">
        <v>143</v>
      </c>
    </row>
    <row r="120" spans="1:6" x14ac:dyDescent="0.25">
      <c r="A120" t="s">
        <v>177</v>
      </c>
      <c r="B120" t="s">
        <v>7</v>
      </c>
      <c r="C120" t="s">
        <v>8</v>
      </c>
      <c r="D120" t="str">
        <f>HYPERLINK("http://service.sap.com/sap/support/notes/1511023","1511023")</f>
        <v>1511023</v>
      </c>
      <c r="E120">
        <v>1</v>
      </c>
      <c r="F120" t="s">
        <v>144</v>
      </c>
    </row>
    <row r="121" spans="1:6" x14ac:dyDescent="0.25">
      <c r="A121" t="s">
        <v>177</v>
      </c>
      <c r="B121" t="s">
        <v>7</v>
      </c>
      <c r="C121" t="s">
        <v>8</v>
      </c>
      <c r="D121" t="str">
        <f>HYPERLINK("http://service.sap.com/sap/support/notes/1527347","1527347")</f>
        <v>1527347</v>
      </c>
      <c r="E121">
        <v>1</v>
      </c>
      <c r="F121" t="s">
        <v>145</v>
      </c>
    </row>
    <row r="122" spans="1:6" x14ac:dyDescent="0.25">
      <c r="A122" t="s">
        <v>177</v>
      </c>
      <c r="B122" t="s">
        <v>7</v>
      </c>
      <c r="C122" t="s">
        <v>8</v>
      </c>
      <c r="D122" t="str">
        <f>HYPERLINK("http://service.sap.com/sap/support/notes/1528982","1528982")</f>
        <v>1528982</v>
      </c>
      <c r="E122">
        <v>3</v>
      </c>
      <c r="F122" t="s">
        <v>146</v>
      </c>
    </row>
    <row r="123" spans="1:6" x14ac:dyDescent="0.25">
      <c r="A123" t="s">
        <v>177</v>
      </c>
      <c r="B123" t="s">
        <v>7</v>
      </c>
      <c r="C123" t="s">
        <v>8</v>
      </c>
      <c r="D123" t="str">
        <f>HYPERLINK("http://service.sap.com/sap/support/notes/1536648","1536648")</f>
        <v>1536648</v>
      </c>
      <c r="E123">
        <v>1</v>
      </c>
      <c r="F123" t="s">
        <v>147</v>
      </c>
    </row>
    <row r="124" spans="1:6" x14ac:dyDescent="0.25">
      <c r="A124" t="s">
        <v>177</v>
      </c>
      <c r="B124" t="s">
        <v>7</v>
      </c>
      <c r="C124" t="s">
        <v>8</v>
      </c>
      <c r="D124" t="str">
        <f>HYPERLINK("http://service.sap.com/sap/support/notes/1557381","1557381")</f>
        <v>1557381</v>
      </c>
      <c r="E124">
        <v>1</v>
      </c>
      <c r="F124" t="s">
        <v>148</v>
      </c>
    </row>
    <row r="125" spans="1:6" x14ac:dyDescent="0.25">
      <c r="A125" t="s">
        <v>177</v>
      </c>
      <c r="B125" t="s">
        <v>149</v>
      </c>
      <c r="C125" t="s">
        <v>150</v>
      </c>
      <c r="D125" t="str">
        <f>HYPERLINK("http://service.sap.com/sap/support/notes/1530000","1530000")</f>
        <v>1530000</v>
      </c>
      <c r="E125">
        <v>1</v>
      </c>
      <c r="F125" t="s">
        <v>151</v>
      </c>
    </row>
    <row r="126" spans="1:6" x14ac:dyDescent="0.25">
      <c r="A126" t="s">
        <v>177</v>
      </c>
      <c r="B126" t="s">
        <v>16</v>
      </c>
      <c r="C126" t="s">
        <v>17</v>
      </c>
      <c r="D126" t="str">
        <f>HYPERLINK("http://service.sap.com/sap/support/notes/1506177","1506177")</f>
        <v>1506177</v>
      </c>
      <c r="E126">
        <v>3</v>
      </c>
      <c r="F126" t="s">
        <v>94</v>
      </c>
    </row>
    <row r="127" spans="1:6" x14ac:dyDescent="0.25">
      <c r="A127" t="s">
        <v>177</v>
      </c>
      <c r="B127" t="s">
        <v>16</v>
      </c>
      <c r="C127" t="s">
        <v>17</v>
      </c>
      <c r="D127" t="str">
        <f>HYPERLINK("http://service.sap.com/sap/support/notes/1533561","1533561")</f>
        <v>1533561</v>
      </c>
      <c r="E127">
        <v>1</v>
      </c>
      <c r="F127" t="s">
        <v>152</v>
      </c>
    </row>
    <row r="128" spans="1:6" x14ac:dyDescent="0.25">
      <c r="A128" t="s">
        <v>177</v>
      </c>
      <c r="B128" t="s">
        <v>16</v>
      </c>
      <c r="C128" t="s">
        <v>17</v>
      </c>
      <c r="D128" t="str">
        <f>HYPERLINK("http://service.sap.com/sap/support/notes/1539195","1539195")</f>
        <v>1539195</v>
      </c>
      <c r="E128">
        <v>1</v>
      </c>
      <c r="F128" t="s">
        <v>153</v>
      </c>
    </row>
    <row r="129" spans="1:6" x14ac:dyDescent="0.25">
      <c r="A129" t="s">
        <v>177</v>
      </c>
      <c r="B129" t="s">
        <v>16</v>
      </c>
      <c r="C129" t="s">
        <v>17</v>
      </c>
      <c r="D129" t="str">
        <f>HYPERLINK("http://service.sap.com/sap/support/notes/1553005","1553005")</f>
        <v>1553005</v>
      </c>
      <c r="E129">
        <v>1</v>
      </c>
      <c r="F129" t="s">
        <v>154</v>
      </c>
    </row>
    <row r="130" spans="1:6" x14ac:dyDescent="0.25">
      <c r="A130" t="s">
        <v>177</v>
      </c>
      <c r="B130" t="s">
        <v>16</v>
      </c>
      <c r="C130" t="s">
        <v>17</v>
      </c>
      <c r="D130" t="str">
        <f>HYPERLINK("http://service.sap.com/sap/support/notes/1553286","1553286")</f>
        <v>1553286</v>
      </c>
      <c r="E130">
        <v>1</v>
      </c>
      <c r="F130" t="s">
        <v>155</v>
      </c>
    </row>
    <row r="131" spans="1:6" x14ac:dyDescent="0.25">
      <c r="A131" t="s">
        <v>177</v>
      </c>
      <c r="B131" t="s">
        <v>16</v>
      </c>
      <c r="C131" t="s">
        <v>17</v>
      </c>
      <c r="D131" t="str">
        <f>HYPERLINK("http://service.sap.com/sap/support/notes/1558271","1558271")</f>
        <v>1558271</v>
      </c>
      <c r="E131">
        <v>1</v>
      </c>
      <c r="F131" t="s">
        <v>156</v>
      </c>
    </row>
    <row r="132" spans="1:6" x14ac:dyDescent="0.25">
      <c r="A132" t="s">
        <v>177</v>
      </c>
      <c r="B132" t="s">
        <v>25</v>
      </c>
      <c r="C132" t="s">
        <v>26</v>
      </c>
    </row>
    <row r="133" spans="1:6" x14ac:dyDescent="0.25">
      <c r="A133" t="s">
        <v>177</v>
      </c>
      <c r="B133" t="s">
        <v>27</v>
      </c>
      <c r="C133" t="s">
        <v>28</v>
      </c>
      <c r="D133" t="str">
        <f>HYPERLINK("http://service.sap.com/sap/support/notes/1542233","1542233")</f>
        <v>1542233</v>
      </c>
      <c r="E133">
        <v>1</v>
      </c>
      <c r="F133" t="s">
        <v>157</v>
      </c>
    </row>
    <row r="134" spans="1:6" x14ac:dyDescent="0.25">
      <c r="A134" t="s">
        <v>177</v>
      </c>
      <c r="B134" t="s">
        <v>37</v>
      </c>
      <c r="C134" t="s">
        <v>38</v>
      </c>
      <c r="D134" t="str">
        <f>HYPERLINK("http://service.sap.com/sap/support/notes/895624","895624")</f>
        <v>895624</v>
      </c>
      <c r="E134">
        <v>3</v>
      </c>
      <c r="F134" t="s">
        <v>39</v>
      </c>
    </row>
    <row r="135" spans="1:6" x14ac:dyDescent="0.25">
      <c r="A135" t="s">
        <v>177</v>
      </c>
      <c r="B135" t="s">
        <v>37</v>
      </c>
      <c r="C135" t="s">
        <v>38</v>
      </c>
      <c r="D135" t="str">
        <f>HYPERLINK("http://service.sap.com/sap/support/notes/1520136","1520136")</f>
        <v>1520136</v>
      </c>
      <c r="E135">
        <v>1</v>
      </c>
      <c r="F135" t="s">
        <v>158</v>
      </c>
    </row>
    <row r="136" spans="1:6" x14ac:dyDescent="0.25">
      <c r="A136" t="s">
        <v>177</v>
      </c>
      <c r="B136" t="s">
        <v>37</v>
      </c>
      <c r="C136" t="s">
        <v>38</v>
      </c>
      <c r="D136" t="str">
        <f>HYPERLINK("http://service.sap.com/sap/support/notes/1521263","1521263")</f>
        <v>1521263</v>
      </c>
      <c r="E136">
        <v>1</v>
      </c>
      <c r="F136" t="s">
        <v>159</v>
      </c>
    </row>
    <row r="137" spans="1:6" x14ac:dyDescent="0.25">
      <c r="A137" t="s">
        <v>177</v>
      </c>
      <c r="B137" t="s">
        <v>37</v>
      </c>
      <c r="C137" t="s">
        <v>38</v>
      </c>
      <c r="D137" t="str">
        <f>HYPERLINK("http://service.sap.com/sap/support/notes/1521677","1521677")</f>
        <v>1521677</v>
      </c>
      <c r="E137">
        <v>1</v>
      </c>
      <c r="F137" t="s">
        <v>160</v>
      </c>
    </row>
    <row r="138" spans="1:6" x14ac:dyDescent="0.25">
      <c r="A138" t="s">
        <v>177</v>
      </c>
      <c r="B138" t="s">
        <v>37</v>
      </c>
      <c r="C138" t="s">
        <v>38</v>
      </c>
      <c r="D138" t="str">
        <f>HYPERLINK("http://service.sap.com/sap/support/notes/1526487","1526487")</f>
        <v>1526487</v>
      </c>
      <c r="E138">
        <v>3</v>
      </c>
      <c r="F138" t="s">
        <v>161</v>
      </c>
    </row>
    <row r="139" spans="1:6" x14ac:dyDescent="0.25">
      <c r="A139" t="s">
        <v>177</v>
      </c>
      <c r="B139" t="s">
        <v>37</v>
      </c>
      <c r="C139" t="s">
        <v>38</v>
      </c>
      <c r="D139" t="str">
        <f>HYPERLINK("http://service.sap.com/sap/support/notes/1531958","1531958")</f>
        <v>1531958</v>
      </c>
      <c r="E139">
        <v>3</v>
      </c>
      <c r="F139" t="s">
        <v>162</v>
      </c>
    </row>
    <row r="140" spans="1:6" x14ac:dyDescent="0.25">
      <c r="A140" t="s">
        <v>177</v>
      </c>
      <c r="B140" t="s">
        <v>37</v>
      </c>
      <c r="C140" t="s">
        <v>38</v>
      </c>
      <c r="D140" t="str">
        <f>HYPERLINK("http://service.sap.com/sap/support/notes/1535042","1535042")</f>
        <v>1535042</v>
      </c>
      <c r="E140">
        <v>1</v>
      </c>
      <c r="F140" t="s">
        <v>163</v>
      </c>
    </row>
    <row r="141" spans="1:6" x14ac:dyDescent="0.25">
      <c r="A141" t="s">
        <v>177</v>
      </c>
      <c r="B141" t="s">
        <v>37</v>
      </c>
      <c r="C141" t="s">
        <v>38</v>
      </c>
      <c r="D141" t="str">
        <f>HYPERLINK("http://service.sap.com/sap/support/notes/1535370","1535370")</f>
        <v>1535370</v>
      </c>
      <c r="E141">
        <v>1</v>
      </c>
      <c r="F141" t="s">
        <v>164</v>
      </c>
    </row>
    <row r="142" spans="1:6" x14ac:dyDescent="0.25">
      <c r="A142" t="s">
        <v>177</v>
      </c>
      <c r="B142" t="s">
        <v>37</v>
      </c>
      <c r="C142" t="s">
        <v>38</v>
      </c>
      <c r="D142" t="str">
        <f>HYPERLINK("http://service.sap.com/sap/support/notes/1545713","1545713")</f>
        <v>1545713</v>
      </c>
      <c r="E142">
        <v>1</v>
      </c>
      <c r="F142" t="s">
        <v>165</v>
      </c>
    </row>
    <row r="143" spans="1:6" x14ac:dyDescent="0.25">
      <c r="A143" t="s">
        <v>177</v>
      </c>
      <c r="B143" t="s">
        <v>46</v>
      </c>
      <c r="C143" t="s">
        <v>47</v>
      </c>
      <c r="D143" t="str">
        <f>HYPERLINK("http://service.sap.com/sap/support/notes/1509592","1509592")</f>
        <v>1509592</v>
      </c>
      <c r="E143">
        <v>1</v>
      </c>
      <c r="F143" t="s">
        <v>122</v>
      </c>
    </row>
    <row r="144" spans="1:6" x14ac:dyDescent="0.25">
      <c r="A144" t="s">
        <v>177</v>
      </c>
      <c r="B144" t="s">
        <v>46</v>
      </c>
      <c r="C144" t="s">
        <v>47</v>
      </c>
      <c r="D144" t="str">
        <f>HYPERLINK("http://service.sap.com/sap/support/notes/1559583","1559583")</f>
        <v>1559583</v>
      </c>
      <c r="E144">
        <v>1</v>
      </c>
      <c r="F144" t="s">
        <v>166</v>
      </c>
    </row>
    <row r="145" spans="1:6" x14ac:dyDescent="0.25">
      <c r="A145" t="s">
        <v>177</v>
      </c>
      <c r="B145" t="s">
        <v>71</v>
      </c>
      <c r="C145" t="s">
        <v>72</v>
      </c>
    </row>
    <row r="146" spans="1:6" x14ac:dyDescent="0.25">
      <c r="A146" t="s">
        <v>177</v>
      </c>
      <c r="B146" t="s">
        <v>73</v>
      </c>
      <c r="C146" t="s">
        <v>74</v>
      </c>
    </row>
    <row r="147" spans="1:6" x14ac:dyDescent="0.25">
      <c r="A147" t="s">
        <v>177</v>
      </c>
      <c r="B147" t="s">
        <v>167</v>
      </c>
      <c r="C147" t="s">
        <v>168</v>
      </c>
      <c r="D147" t="str">
        <f>HYPERLINK("http://service.sap.com/sap/support/notes/1548108","1548108")</f>
        <v>1548108</v>
      </c>
      <c r="E147">
        <v>2</v>
      </c>
      <c r="F147" t="s">
        <v>169</v>
      </c>
    </row>
    <row r="148" spans="1:6" x14ac:dyDescent="0.25">
      <c r="A148" t="s">
        <v>177</v>
      </c>
      <c r="B148" t="s">
        <v>132</v>
      </c>
      <c r="C148" t="s">
        <v>133</v>
      </c>
    </row>
    <row r="149" spans="1:6" x14ac:dyDescent="0.25">
      <c r="A149" t="s">
        <v>177</v>
      </c>
      <c r="B149" t="s">
        <v>134</v>
      </c>
      <c r="C149" t="s">
        <v>135</v>
      </c>
    </row>
    <row r="150" spans="1:6" x14ac:dyDescent="0.25">
      <c r="A150" t="s">
        <v>177</v>
      </c>
      <c r="B150" t="s">
        <v>136</v>
      </c>
      <c r="C150" t="s">
        <v>137</v>
      </c>
    </row>
    <row r="151" spans="1:6" x14ac:dyDescent="0.25">
      <c r="A151" t="s">
        <v>177</v>
      </c>
      <c r="B151" t="s">
        <v>138</v>
      </c>
      <c r="C151" t="s">
        <v>21</v>
      </c>
    </row>
    <row r="152" spans="1:6" x14ac:dyDescent="0.25">
      <c r="A152" t="s">
        <v>177</v>
      </c>
      <c r="B152" t="s">
        <v>139</v>
      </c>
      <c r="C152" t="s">
        <v>140</v>
      </c>
      <c r="D152" t="str">
        <f>HYPERLINK("http://service.sap.com/sap/support/notes/1536108","1536108")</f>
        <v>1536108</v>
      </c>
      <c r="E152">
        <v>2</v>
      </c>
      <c r="F152" t="s">
        <v>170</v>
      </c>
    </row>
    <row r="153" spans="1:6" x14ac:dyDescent="0.25">
      <c r="A153" t="s">
        <v>177</v>
      </c>
      <c r="B153" t="s">
        <v>139</v>
      </c>
      <c r="C153" t="s">
        <v>140</v>
      </c>
      <c r="D153" t="str">
        <f>HYPERLINK("http://service.sap.com/sap/support/notes/1558306","1558306")</f>
        <v>1558306</v>
      </c>
      <c r="E153">
        <v>1</v>
      </c>
      <c r="F153" t="s">
        <v>171</v>
      </c>
    </row>
    <row r="154" spans="1:6" x14ac:dyDescent="0.25">
      <c r="A154" t="s">
        <v>177</v>
      </c>
      <c r="B154" t="s">
        <v>172</v>
      </c>
      <c r="C154" t="s">
        <v>21</v>
      </c>
    </row>
    <row r="155" spans="1:6" x14ac:dyDescent="0.25">
      <c r="A155" t="s">
        <v>177</v>
      </c>
      <c r="B155" t="s">
        <v>173</v>
      </c>
      <c r="C155" t="s">
        <v>140</v>
      </c>
    </row>
    <row r="156" spans="1:6" x14ac:dyDescent="0.25">
      <c r="A156" t="s">
        <v>177</v>
      </c>
      <c r="B156" t="s">
        <v>174</v>
      </c>
      <c r="C156" t="s">
        <v>175</v>
      </c>
      <c r="D156" t="str">
        <f>HYPERLINK("http://service.sap.com/sap/support/notes/1549707","1549707")</f>
        <v>1549707</v>
      </c>
      <c r="E156">
        <v>3</v>
      </c>
      <c r="F156" t="s">
        <v>176</v>
      </c>
    </row>
    <row r="157" spans="1:6" x14ac:dyDescent="0.25">
      <c r="A157" t="s">
        <v>198</v>
      </c>
      <c r="B157" t="s">
        <v>5</v>
      </c>
      <c r="C157" t="s">
        <v>6</v>
      </c>
    </row>
    <row r="158" spans="1:6" x14ac:dyDescent="0.25">
      <c r="A158" t="s">
        <v>198</v>
      </c>
      <c r="B158" t="s">
        <v>7</v>
      </c>
      <c r="C158" t="s">
        <v>8</v>
      </c>
      <c r="D158" t="str">
        <f>HYPERLINK("http://service.sap.com/sap/support/notes/1565914","1565914")</f>
        <v>1565914</v>
      </c>
      <c r="E158">
        <v>1</v>
      </c>
      <c r="F158" t="s">
        <v>178</v>
      </c>
    </row>
    <row r="159" spans="1:6" x14ac:dyDescent="0.25">
      <c r="A159" t="s">
        <v>198</v>
      </c>
      <c r="B159" t="s">
        <v>7</v>
      </c>
      <c r="C159" t="s">
        <v>8</v>
      </c>
      <c r="D159" t="str">
        <f>HYPERLINK("http://service.sap.com/sap/support/notes/1573358","1573358")</f>
        <v>1573358</v>
      </c>
      <c r="E159">
        <v>2</v>
      </c>
      <c r="F159" t="s">
        <v>179</v>
      </c>
    </row>
    <row r="160" spans="1:6" x14ac:dyDescent="0.25">
      <c r="A160" t="s">
        <v>198</v>
      </c>
      <c r="B160" t="s">
        <v>16</v>
      </c>
      <c r="C160" t="s">
        <v>17</v>
      </c>
      <c r="D160" t="str">
        <f>HYPERLINK("http://service.sap.com/sap/support/notes/1567887","1567887")</f>
        <v>1567887</v>
      </c>
      <c r="E160">
        <v>1</v>
      </c>
      <c r="F160" t="s">
        <v>180</v>
      </c>
    </row>
    <row r="161" spans="1:6" x14ac:dyDescent="0.25">
      <c r="A161" t="s">
        <v>198</v>
      </c>
      <c r="B161" t="s">
        <v>16</v>
      </c>
      <c r="C161" t="s">
        <v>17</v>
      </c>
      <c r="D161" t="str">
        <f>HYPERLINK("http://service.sap.com/sap/support/notes/1569875","1569875")</f>
        <v>1569875</v>
      </c>
      <c r="E161">
        <v>2</v>
      </c>
      <c r="F161" t="s">
        <v>181</v>
      </c>
    </row>
    <row r="162" spans="1:6" x14ac:dyDescent="0.25">
      <c r="A162" t="s">
        <v>198</v>
      </c>
      <c r="B162" t="s">
        <v>16</v>
      </c>
      <c r="C162" t="s">
        <v>17</v>
      </c>
      <c r="D162" t="str">
        <f>HYPERLINK("http://service.sap.com/sap/support/notes/1581102","1581102")</f>
        <v>1581102</v>
      </c>
      <c r="E162">
        <v>1</v>
      </c>
      <c r="F162" t="s">
        <v>182</v>
      </c>
    </row>
    <row r="163" spans="1:6" x14ac:dyDescent="0.25">
      <c r="A163" t="s">
        <v>198</v>
      </c>
      <c r="B163" t="s">
        <v>16</v>
      </c>
      <c r="C163" t="s">
        <v>17</v>
      </c>
      <c r="D163" t="str">
        <f>HYPERLINK("http://service.sap.com/sap/support/notes/1583415","1583415")</f>
        <v>1583415</v>
      </c>
      <c r="E163">
        <v>1</v>
      </c>
      <c r="F163" t="s">
        <v>183</v>
      </c>
    </row>
    <row r="164" spans="1:6" x14ac:dyDescent="0.25">
      <c r="A164" t="s">
        <v>198</v>
      </c>
      <c r="B164" t="s">
        <v>16</v>
      </c>
      <c r="C164" t="s">
        <v>17</v>
      </c>
      <c r="D164" t="str">
        <f>HYPERLINK("http://service.sap.com/sap/support/notes/1592780","1592780")</f>
        <v>1592780</v>
      </c>
      <c r="F164" t="s">
        <v>184</v>
      </c>
    </row>
    <row r="165" spans="1:6" x14ac:dyDescent="0.25">
      <c r="A165" t="s">
        <v>198</v>
      </c>
      <c r="B165" t="s">
        <v>20</v>
      </c>
      <c r="C165" t="s">
        <v>21</v>
      </c>
    </row>
    <row r="166" spans="1:6" x14ac:dyDescent="0.25">
      <c r="A166" t="s">
        <v>198</v>
      </c>
      <c r="B166" t="s">
        <v>22</v>
      </c>
      <c r="C166" t="s">
        <v>23</v>
      </c>
      <c r="D166" t="str">
        <f>HYPERLINK("http://service.sap.com/sap/support/notes/1585732","1585732")</f>
        <v>1585732</v>
      </c>
      <c r="E166">
        <v>1</v>
      </c>
      <c r="F166" t="s">
        <v>185</v>
      </c>
    </row>
    <row r="167" spans="1:6" x14ac:dyDescent="0.25">
      <c r="A167" t="s">
        <v>198</v>
      </c>
      <c r="B167" t="s">
        <v>25</v>
      </c>
      <c r="C167" t="s">
        <v>26</v>
      </c>
    </row>
    <row r="168" spans="1:6" x14ac:dyDescent="0.25">
      <c r="A168" t="s">
        <v>198</v>
      </c>
      <c r="B168" t="s">
        <v>37</v>
      </c>
      <c r="C168" t="s">
        <v>38</v>
      </c>
      <c r="D168" t="str">
        <f>HYPERLINK("http://service.sap.com/sap/support/notes/895624","895624")</f>
        <v>895624</v>
      </c>
      <c r="E168">
        <v>3</v>
      </c>
      <c r="F168" t="s">
        <v>39</v>
      </c>
    </row>
    <row r="169" spans="1:6" x14ac:dyDescent="0.25">
      <c r="A169" t="s">
        <v>198</v>
      </c>
      <c r="B169" t="s">
        <v>37</v>
      </c>
      <c r="C169" t="s">
        <v>38</v>
      </c>
      <c r="D169" t="str">
        <f>HYPERLINK("http://service.sap.com/sap/support/notes/1568048","1568048")</f>
        <v>1568048</v>
      </c>
      <c r="E169">
        <v>2</v>
      </c>
      <c r="F169" t="s">
        <v>186</v>
      </c>
    </row>
    <row r="170" spans="1:6" x14ac:dyDescent="0.25">
      <c r="A170" t="s">
        <v>198</v>
      </c>
      <c r="B170" t="s">
        <v>37</v>
      </c>
      <c r="C170" t="s">
        <v>38</v>
      </c>
      <c r="D170" t="str">
        <f>HYPERLINK("http://service.sap.com/sap/support/notes/1569293","1569293")</f>
        <v>1569293</v>
      </c>
      <c r="E170">
        <v>1</v>
      </c>
      <c r="F170" t="s">
        <v>187</v>
      </c>
    </row>
    <row r="171" spans="1:6" x14ac:dyDescent="0.25">
      <c r="A171" t="s">
        <v>198</v>
      </c>
      <c r="B171" t="s">
        <v>37</v>
      </c>
      <c r="C171" t="s">
        <v>38</v>
      </c>
      <c r="D171" t="str">
        <f>HYPERLINK("http://service.sap.com/sap/support/notes/1573067","1573067")</f>
        <v>1573067</v>
      </c>
      <c r="E171">
        <v>2</v>
      </c>
      <c r="F171" t="s">
        <v>188</v>
      </c>
    </row>
    <row r="172" spans="1:6" x14ac:dyDescent="0.25">
      <c r="A172" t="s">
        <v>198</v>
      </c>
      <c r="B172" t="s">
        <v>37</v>
      </c>
      <c r="C172" t="s">
        <v>38</v>
      </c>
      <c r="D172" t="str">
        <f>HYPERLINK("http://service.sap.com/sap/support/notes/1573486","1573486")</f>
        <v>1573486</v>
      </c>
      <c r="E172">
        <v>1</v>
      </c>
      <c r="F172" t="s">
        <v>189</v>
      </c>
    </row>
    <row r="173" spans="1:6" x14ac:dyDescent="0.25">
      <c r="A173" t="s">
        <v>198</v>
      </c>
      <c r="B173" t="s">
        <v>37</v>
      </c>
      <c r="C173" t="s">
        <v>38</v>
      </c>
      <c r="D173" t="str">
        <f>HYPERLINK("http://service.sap.com/sap/support/notes/1576511","1576511")</f>
        <v>1576511</v>
      </c>
      <c r="E173">
        <v>2</v>
      </c>
      <c r="F173" t="s">
        <v>190</v>
      </c>
    </row>
    <row r="174" spans="1:6" x14ac:dyDescent="0.25">
      <c r="A174" t="s">
        <v>198</v>
      </c>
      <c r="B174" t="s">
        <v>37</v>
      </c>
      <c r="C174" t="s">
        <v>38</v>
      </c>
      <c r="D174" t="str">
        <f>HYPERLINK("http://service.sap.com/sap/support/notes/1579265","1579265")</f>
        <v>1579265</v>
      </c>
      <c r="E174">
        <v>1</v>
      </c>
      <c r="F174" t="s">
        <v>191</v>
      </c>
    </row>
    <row r="175" spans="1:6" x14ac:dyDescent="0.25">
      <c r="A175" t="s">
        <v>198</v>
      </c>
      <c r="B175" t="s">
        <v>37</v>
      </c>
      <c r="C175" t="s">
        <v>38</v>
      </c>
      <c r="D175" t="str">
        <f>HYPERLINK("http://service.sap.com/sap/support/notes/1585221","1585221")</f>
        <v>1585221</v>
      </c>
      <c r="E175">
        <v>3</v>
      </c>
      <c r="F175" t="s">
        <v>192</v>
      </c>
    </row>
    <row r="176" spans="1:6" x14ac:dyDescent="0.25">
      <c r="A176" t="s">
        <v>198</v>
      </c>
      <c r="B176" t="s">
        <v>46</v>
      </c>
      <c r="C176" t="s">
        <v>47</v>
      </c>
      <c r="D176" t="str">
        <f>HYPERLINK("http://service.sap.com/sap/support/notes/1570760","1570760")</f>
        <v>1570760</v>
      </c>
      <c r="E176">
        <v>2</v>
      </c>
      <c r="F176" t="s">
        <v>193</v>
      </c>
    </row>
    <row r="177" spans="1:6" x14ac:dyDescent="0.25">
      <c r="A177" t="s">
        <v>198</v>
      </c>
      <c r="B177" t="s">
        <v>71</v>
      </c>
      <c r="C177" t="s">
        <v>72</v>
      </c>
    </row>
    <row r="178" spans="1:6" x14ac:dyDescent="0.25">
      <c r="A178" t="s">
        <v>198</v>
      </c>
      <c r="B178" t="s">
        <v>73</v>
      </c>
      <c r="C178" t="s">
        <v>74</v>
      </c>
      <c r="D178" t="str">
        <f>HYPERLINK("http://service.sap.com/sap/support/notes/1569880","1569880")</f>
        <v>1569880</v>
      </c>
      <c r="E178">
        <v>1</v>
      </c>
      <c r="F178" t="s">
        <v>194</v>
      </c>
    </row>
    <row r="179" spans="1:6" x14ac:dyDescent="0.25">
      <c r="A179" t="s">
        <v>198</v>
      </c>
      <c r="B179" t="s">
        <v>167</v>
      </c>
      <c r="C179" t="s">
        <v>168</v>
      </c>
      <c r="D179" t="str">
        <f>HYPERLINK("http://service.sap.com/sap/support/notes/1562480","1562480")</f>
        <v>1562480</v>
      </c>
      <c r="E179">
        <v>1</v>
      </c>
      <c r="F179" t="s">
        <v>195</v>
      </c>
    </row>
    <row r="180" spans="1:6" x14ac:dyDescent="0.25">
      <c r="A180" t="s">
        <v>198</v>
      </c>
      <c r="B180" t="s">
        <v>167</v>
      </c>
      <c r="C180" t="s">
        <v>168</v>
      </c>
      <c r="D180" t="str">
        <f>HYPERLINK("http://service.sap.com/sap/support/notes/1569933","1569933")</f>
        <v>1569933</v>
      </c>
      <c r="E180">
        <v>1</v>
      </c>
      <c r="F180" t="s">
        <v>196</v>
      </c>
    </row>
    <row r="181" spans="1:6" x14ac:dyDescent="0.25">
      <c r="A181" t="s">
        <v>198</v>
      </c>
      <c r="B181" t="s">
        <v>167</v>
      </c>
      <c r="C181" t="s">
        <v>168</v>
      </c>
      <c r="D181" t="str">
        <f>HYPERLINK("http://service.sap.com/sap/support/notes/1578935","1578935")</f>
        <v>1578935</v>
      </c>
      <c r="E181">
        <v>1</v>
      </c>
      <c r="F181" t="s">
        <v>197</v>
      </c>
    </row>
    <row r="182" spans="1:6" x14ac:dyDescent="0.25">
      <c r="A182" t="s">
        <v>223</v>
      </c>
      <c r="B182" t="s">
        <v>5</v>
      </c>
      <c r="C182" t="s">
        <v>6</v>
      </c>
    </row>
    <row r="183" spans="1:6" x14ac:dyDescent="0.25">
      <c r="A183" t="s">
        <v>223</v>
      </c>
      <c r="B183" t="s">
        <v>7</v>
      </c>
      <c r="C183" t="s">
        <v>8</v>
      </c>
      <c r="D183" t="str">
        <f>HYPERLINK("http://service.sap.com/sap/support/notes/1584835","1584835")</f>
        <v>1584835</v>
      </c>
      <c r="E183">
        <v>2</v>
      </c>
      <c r="F183" t="s">
        <v>199</v>
      </c>
    </row>
    <row r="184" spans="1:6" x14ac:dyDescent="0.25">
      <c r="A184" t="s">
        <v>223</v>
      </c>
      <c r="B184" t="s">
        <v>7</v>
      </c>
      <c r="C184" t="s">
        <v>8</v>
      </c>
      <c r="D184" t="str">
        <f>HYPERLINK("http://service.sap.com/sap/support/notes/1606466","1606466")</f>
        <v>1606466</v>
      </c>
      <c r="E184">
        <v>1</v>
      </c>
      <c r="F184" t="s">
        <v>200</v>
      </c>
    </row>
    <row r="185" spans="1:6" x14ac:dyDescent="0.25">
      <c r="A185" t="s">
        <v>223</v>
      </c>
      <c r="B185" t="s">
        <v>149</v>
      </c>
      <c r="C185" t="s">
        <v>150</v>
      </c>
      <c r="D185" t="str">
        <f>HYPERLINK("http://service.sap.com/sap/support/notes/1588814","1588814")</f>
        <v>1588814</v>
      </c>
      <c r="E185">
        <v>1</v>
      </c>
      <c r="F185" t="s">
        <v>201</v>
      </c>
    </row>
    <row r="186" spans="1:6" x14ac:dyDescent="0.25">
      <c r="A186" t="s">
        <v>223</v>
      </c>
      <c r="B186" t="s">
        <v>16</v>
      </c>
      <c r="C186" t="s">
        <v>17</v>
      </c>
      <c r="D186" t="str">
        <f>HYPERLINK("http://service.sap.com/sap/support/notes/1586885","1586885")</f>
        <v>1586885</v>
      </c>
      <c r="E186">
        <v>2</v>
      </c>
      <c r="F186" t="s">
        <v>202</v>
      </c>
    </row>
    <row r="187" spans="1:6" x14ac:dyDescent="0.25">
      <c r="A187" t="s">
        <v>223</v>
      </c>
      <c r="B187" t="s">
        <v>16</v>
      </c>
      <c r="C187" t="s">
        <v>17</v>
      </c>
      <c r="D187" t="str">
        <f>HYPERLINK("http://service.sap.com/sap/support/notes/1592780","1592780")</f>
        <v>1592780</v>
      </c>
      <c r="E187">
        <v>1</v>
      </c>
      <c r="F187" t="s">
        <v>184</v>
      </c>
    </row>
    <row r="188" spans="1:6" x14ac:dyDescent="0.25">
      <c r="A188" t="s">
        <v>223</v>
      </c>
      <c r="B188" t="s">
        <v>16</v>
      </c>
      <c r="C188" t="s">
        <v>17</v>
      </c>
      <c r="D188" t="str">
        <f>HYPERLINK("http://service.sap.com/sap/support/notes/1602546","1602546")</f>
        <v>1602546</v>
      </c>
      <c r="E188">
        <v>1</v>
      </c>
      <c r="F188" t="s">
        <v>203</v>
      </c>
    </row>
    <row r="189" spans="1:6" x14ac:dyDescent="0.25">
      <c r="A189" t="s">
        <v>223</v>
      </c>
      <c r="B189" t="s">
        <v>16</v>
      </c>
      <c r="C189" t="s">
        <v>17</v>
      </c>
      <c r="D189" t="str">
        <f>HYPERLINK("http://service.sap.com/sap/support/notes/1603706","1603706")</f>
        <v>1603706</v>
      </c>
      <c r="E189">
        <v>1</v>
      </c>
      <c r="F189" t="s">
        <v>204</v>
      </c>
    </row>
    <row r="190" spans="1:6" x14ac:dyDescent="0.25">
      <c r="A190" t="s">
        <v>223</v>
      </c>
      <c r="B190" t="s">
        <v>20</v>
      </c>
      <c r="C190" t="s">
        <v>21</v>
      </c>
    </row>
    <row r="191" spans="1:6" x14ac:dyDescent="0.25">
      <c r="A191" t="s">
        <v>223</v>
      </c>
      <c r="B191" t="s">
        <v>22</v>
      </c>
      <c r="C191" t="s">
        <v>23</v>
      </c>
      <c r="D191" t="str">
        <f>HYPERLINK("http://service.sap.com/sap/support/notes/1410265","1410265")</f>
        <v>1410265</v>
      </c>
      <c r="E191">
        <v>3</v>
      </c>
      <c r="F191" t="s">
        <v>205</v>
      </c>
    </row>
    <row r="192" spans="1:6" x14ac:dyDescent="0.25">
      <c r="A192" t="s">
        <v>223</v>
      </c>
      <c r="B192" t="s">
        <v>22</v>
      </c>
      <c r="C192" t="s">
        <v>23</v>
      </c>
      <c r="D192" t="str">
        <f>HYPERLINK("http://service.sap.com/sap/support/notes/1548628","1548628")</f>
        <v>1548628</v>
      </c>
      <c r="E192">
        <v>1</v>
      </c>
      <c r="F192" t="s">
        <v>206</v>
      </c>
    </row>
    <row r="193" spans="1:6" x14ac:dyDescent="0.25">
      <c r="A193" t="s">
        <v>223</v>
      </c>
      <c r="B193" t="s">
        <v>22</v>
      </c>
      <c r="C193" t="s">
        <v>23</v>
      </c>
      <c r="D193" t="str">
        <f>HYPERLINK("http://service.sap.com/sap/support/notes/1555408","1555408")</f>
        <v>1555408</v>
      </c>
      <c r="E193">
        <v>2</v>
      </c>
      <c r="F193" t="s">
        <v>207</v>
      </c>
    </row>
    <row r="194" spans="1:6" x14ac:dyDescent="0.25">
      <c r="A194" t="s">
        <v>223</v>
      </c>
      <c r="B194" t="s">
        <v>22</v>
      </c>
      <c r="C194" t="s">
        <v>23</v>
      </c>
      <c r="D194" t="str">
        <f>HYPERLINK("http://service.sap.com/sap/support/notes/1582556","1582556")</f>
        <v>1582556</v>
      </c>
      <c r="E194">
        <v>2</v>
      </c>
      <c r="F194" t="s">
        <v>208</v>
      </c>
    </row>
    <row r="195" spans="1:6" x14ac:dyDescent="0.25">
      <c r="A195" t="s">
        <v>223</v>
      </c>
      <c r="B195" t="s">
        <v>25</v>
      </c>
      <c r="C195" t="s">
        <v>26</v>
      </c>
    </row>
    <row r="196" spans="1:6" x14ac:dyDescent="0.25">
      <c r="A196" t="s">
        <v>223</v>
      </c>
      <c r="B196" t="s">
        <v>27</v>
      </c>
      <c r="C196" t="s">
        <v>28</v>
      </c>
      <c r="D196" t="str">
        <f>HYPERLINK("http://service.sap.com/sap/support/notes/1589108","1589108")</f>
        <v>1589108</v>
      </c>
      <c r="E196">
        <v>1</v>
      </c>
      <c r="F196" t="s">
        <v>209</v>
      </c>
    </row>
    <row r="197" spans="1:6" x14ac:dyDescent="0.25">
      <c r="A197" t="s">
        <v>223</v>
      </c>
      <c r="B197" t="s">
        <v>27</v>
      </c>
      <c r="C197" t="s">
        <v>28</v>
      </c>
      <c r="D197" t="str">
        <f>HYPERLINK("http://service.sap.com/sap/support/notes/1592821","1592821")</f>
        <v>1592821</v>
      </c>
      <c r="E197">
        <v>1</v>
      </c>
      <c r="F197" t="s">
        <v>210</v>
      </c>
    </row>
    <row r="198" spans="1:6" x14ac:dyDescent="0.25">
      <c r="A198" t="s">
        <v>223</v>
      </c>
      <c r="B198" t="s">
        <v>27</v>
      </c>
      <c r="C198" t="s">
        <v>28</v>
      </c>
      <c r="D198" t="str">
        <f>HYPERLINK("http://service.sap.com/sap/support/notes/1605926","1605926")</f>
        <v>1605926</v>
      </c>
      <c r="E198">
        <v>1</v>
      </c>
      <c r="F198" t="s">
        <v>211</v>
      </c>
    </row>
    <row r="199" spans="1:6" x14ac:dyDescent="0.25">
      <c r="A199" t="s">
        <v>223</v>
      </c>
      <c r="B199" t="s">
        <v>37</v>
      </c>
      <c r="C199" t="s">
        <v>38</v>
      </c>
      <c r="D199" t="str">
        <f>HYPERLINK("http://service.sap.com/sap/support/notes/895624","895624")</f>
        <v>895624</v>
      </c>
      <c r="E199">
        <v>3</v>
      </c>
      <c r="F199" t="s">
        <v>39</v>
      </c>
    </row>
    <row r="200" spans="1:6" x14ac:dyDescent="0.25">
      <c r="A200" t="s">
        <v>223</v>
      </c>
      <c r="B200" t="s">
        <v>37</v>
      </c>
      <c r="C200" t="s">
        <v>38</v>
      </c>
      <c r="D200" t="str">
        <f>HYPERLINK("http://service.sap.com/sap/support/notes/1585221","1585221")</f>
        <v>1585221</v>
      </c>
      <c r="E200">
        <v>3</v>
      </c>
      <c r="F200" t="s">
        <v>192</v>
      </c>
    </row>
    <row r="201" spans="1:6" x14ac:dyDescent="0.25">
      <c r="A201" t="s">
        <v>223</v>
      </c>
      <c r="B201" t="s">
        <v>37</v>
      </c>
      <c r="C201" t="s">
        <v>38</v>
      </c>
      <c r="D201" t="str">
        <f>HYPERLINK("http://service.sap.com/sap/support/notes/1595687","1595687")</f>
        <v>1595687</v>
      </c>
      <c r="E201">
        <v>1</v>
      </c>
      <c r="F201" t="s">
        <v>212</v>
      </c>
    </row>
    <row r="202" spans="1:6" x14ac:dyDescent="0.25">
      <c r="A202" t="s">
        <v>223</v>
      </c>
      <c r="B202" t="s">
        <v>37</v>
      </c>
      <c r="C202" t="s">
        <v>38</v>
      </c>
      <c r="D202" t="str">
        <f>HYPERLINK("http://service.sap.com/sap/support/notes/1601471","1601471")</f>
        <v>1601471</v>
      </c>
      <c r="E202">
        <v>5</v>
      </c>
      <c r="F202" t="s">
        <v>213</v>
      </c>
    </row>
    <row r="203" spans="1:6" x14ac:dyDescent="0.25">
      <c r="A203" t="s">
        <v>223</v>
      </c>
      <c r="B203" t="s">
        <v>214</v>
      </c>
      <c r="C203" t="s">
        <v>215</v>
      </c>
    </row>
    <row r="204" spans="1:6" x14ac:dyDescent="0.25">
      <c r="A204" t="s">
        <v>223</v>
      </c>
      <c r="B204" t="s">
        <v>216</v>
      </c>
      <c r="C204" t="s">
        <v>217</v>
      </c>
    </row>
    <row r="205" spans="1:6" x14ac:dyDescent="0.25">
      <c r="A205" t="s">
        <v>223</v>
      </c>
      <c r="B205" t="s">
        <v>218</v>
      </c>
      <c r="C205" t="s">
        <v>219</v>
      </c>
    </row>
    <row r="206" spans="1:6" x14ac:dyDescent="0.25">
      <c r="A206" t="s">
        <v>223</v>
      </c>
      <c r="B206" t="s">
        <v>220</v>
      </c>
      <c r="C206" t="s">
        <v>221</v>
      </c>
      <c r="D206" t="str">
        <f>HYPERLINK("http://service.sap.com/sap/support/notes/1555133","1555133")</f>
        <v>1555133</v>
      </c>
      <c r="E206">
        <v>1</v>
      </c>
      <c r="F206" t="s">
        <v>222</v>
      </c>
    </row>
  </sheetData>
  <autoFilter ref="A1:F206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SAPKNA7020_notes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gmcgrath</dc:creator>
  <cp:lastModifiedBy>Gregg</cp:lastModifiedBy>
  <dcterms:created xsi:type="dcterms:W3CDTF">2011-09-28T13:57:30Z</dcterms:created>
  <dcterms:modified xsi:type="dcterms:W3CDTF">2011-09-28T15:22:32Z</dcterms:modified>
</cp:coreProperties>
</file>